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5390" windowHeight="6210" tabRatio="927" activeTab="2"/>
  </bookViews>
  <sheets>
    <sheet name="Приложение №1" sheetId="63" r:id="rId1"/>
    <sheet name="Приложение №2" sheetId="67" r:id="rId2"/>
    <sheet name="Приложение №3" sheetId="68" r:id="rId3"/>
  </sheets>
  <definedNames>
    <definedName name="_xlnm.Print_Area" localSheetId="0">'Приложение №1'!$A$1:$P$68</definedName>
    <definedName name="_xlnm.Print_Area" localSheetId="1">'Приложение №2'!$A$1:$F$37</definedName>
    <definedName name="_xlnm.Print_Area" localSheetId="2">'Приложение №3'!$A$1:$Z$44</definedName>
  </definedNames>
  <calcPr calcId="145621"/>
</workbook>
</file>

<file path=xl/calcChain.xml><?xml version="1.0" encoding="utf-8"?>
<calcChain xmlns="http://schemas.openxmlformats.org/spreadsheetml/2006/main">
  <c r="E11" i="67" l="1"/>
  <c r="E22" i="67"/>
  <c r="P12" i="63"/>
  <c r="F19" i="67" l="1"/>
  <c r="F18" i="67"/>
  <c r="F12" i="67"/>
  <c r="F11" i="67"/>
  <c r="F22" i="67" l="1"/>
  <c r="E10" i="67"/>
  <c r="E34" i="67" s="1"/>
  <c r="F34" i="67" s="1"/>
  <c r="K21" i="68"/>
  <c r="Y21" i="68"/>
  <c r="Q21" i="68"/>
  <c r="S21" i="68" s="1"/>
  <c r="J21" i="68"/>
  <c r="F21" i="68"/>
  <c r="K20" i="68"/>
  <c r="K19" i="68"/>
  <c r="F10" i="67" l="1"/>
  <c r="K44" i="68"/>
  <c r="K33" i="68"/>
  <c r="K32" i="68"/>
  <c r="K31" i="68"/>
  <c r="K28" i="68"/>
  <c r="K26" i="68"/>
  <c r="K18" i="68"/>
  <c r="K17" i="68"/>
  <c r="K16" i="68"/>
  <c r="Y44" i="68" l="1"/>
  <c r="Y43" i="68"/>
  <c r="Y42" i="68"/>
  <c r="Y41" i="68"/>
  <c r="Y40" i="68"/>
  <c r="Y37" i="68"/>
  <c r="Y36" i="68"/>
  <c r="Y35" i="68"/>
  <c r="Y34" i="68"/>
  <c r="Y33" i="68"/>
  <c r="Y32" i="68"/>
  <c r="Y31" i="68"/>
  <c r="Y28" i="68"/>
  <c r="Y26" i="68"/>
  <c r="Y17" i="68"/>
  <c r="Y18" i="68"/>
  <c r="Y19" i="68"/>
  <c r="Y20" i="68"/>
  <c r="Y16" i="68"/>
  <c r="Q44" i="68"/>
  <c r="S44" i="68" s="1"/>
  <c r="Q43" i="68"/>
  <c r="S43" i="68" s="1"/>
  <c r="Q42" i="68"/>
  <c r="S42" i="68" s="1"/>
  <c r="Q41" i="68"/>
  <c r="S41" i="68" s="1"/>
  <c r="Q40" i="68"/>
  <c r="S40" i="68" s="1"/>
  <c r="Q37" i="68"/>
  <c r="S37" i="68" s="1"/>
  <c r="Q36" i="68"/>
  <c r="S36" i="68" s="1"/>
  <c r="Q35" i="68"/>
  <c r="S35" i="68" s="1"/>
  <c r="Q34" i="68"/>
  <c r="S34" i="68" s="1"/>
  <c r="Q33" i="68"/>
  <c r="S33" i="68" s="1"/>
  <c r="Q32" i="68"/>
  <c r="S32" i="68" s="1"/>
  <c r="Q31" i="68"/>
  <c r="S31" i="68" s="1"/>
  <c r="Q28" i="68"/>
  <c r="S28" i="68" s="1"/>
  <c r="Q26" i="68"/>
  <c r="S26" i="68" s="1"/>
  <c r="Q17" i="68"/>
  <c r="S17" i="68" s="1"/>
  <c r="Q18" i="68"/>
  <c r="S18" i="68" s="1"/>
  <c r="Q19" i="68"/>
  <c r="S19" i="68" s="1"/>
  <c r="Q20" i="68"/>
  <c r="S20" i="68" s="1"/>
  <c r="Q16" i="68"/>
  <c r="S16" i="68" s="1"/>
  <c r="F16" i="68"/>
  <c r="J16" i="68"/>
  <c r="J44" i="68"/>
  <c r="J43" i="68"/>
  <c r="J42" i="68"/>
  <c r="J41" i="68"/>
  <c r="J40" i="68"/>
  <c r="J37" i="68"/>
  <c r="J36" i="68"/>
  <c r="J35" i="68"/>
  <c r="J34" i="68"/>
  <c r="J33" i="68"/>
  <c r="J32" i="68"/>
  <c r="J31" i="68"/>
  <c r="J28" i="68"/>
  <c r="J26" i="68"/>
  <c r="J18" i="68"/>
  <c r="J19" i="68"/>
  <c r="J20" i="68"/>
  <c r="J17" i="68"/>
  <c r="F44" i="68"/>
  <c r="F43" i="68"/>
  <c r="F42" i="68"/>
  <c r="F41" i="68"/>
  <c r="F40" i="68"/>
  <c r="F37" i="68"/>
  <c r="F36" i="68"/>
  <c r="F35" i="68"/>
  <c r="F34" i="68"/>
  <c r="F33" i="68"/>
  <c r="F32" i="68"/>
  <c r="F31" i="68"/>
  <c r="F28" i="68"/>
  <c r="F26" i="68"/>
  <c r="F18" i="68"/>
  <c r="F19" i="68"/>
  <c r="F20" i="68"/>
  <c r="F17" i="68"/>
  <c r="G25" i="68"/>
  <c r="C25" i="68"/>
  <c r="J24" i="68"/>
  <c r="G24" i="68" s="1"/>
  <c r="F24" i="68"/>
  <c r="C24" i="68" s="1"/>
  <c r="G23" i="68"/>
  <c r="C23" i="68"/>
</calcChain>
</file>

<file path=xl/sharedStrings.xml><?xml version="1.0" encoding="utf-8"?>
<sst xmlns="http://schemas.openxmlformats.org/spreadsheetml/2006/main" count="233" uniqueCount="151">
  <si>
    <t>Спеавтомобиль для опереативно-выездной бригады, обслуживающей подстанции и распределительные сети, на базе шасси КАМАЗ-43118 специального назначения</t>
  </si>
  <si>
    <t>Приобретение аппарата для высоковольтных испытаний АИД-70.</t>
  </si>
  <si>
    <t xml:space="preserve">Приобретение основных средств приборов и спец. техники </t>
  </si>
  <si>
    <t>№ п/п</t>
  </si>
  <si>
    <t>1.1.</t>
  </si>
  <si>
    <t>1.2.</t>
  </si>
  <si>
    <t>2.</t>
  </si>
  <si>
    <t>2.1.</t>
  </si>
  <si>
    <t>2.2.</t>
  </si>
  <si>
    <t>1.3.</t>
  </si>
  <si>
    <t>№№</t>
  </si>
  <si>
    <t>1.4.</t>
  </si>
  <si>
    <t>Наименование объекта</t>
  </si>
  <si>
    <t>…</t>
  </si>
  <si>
    <t>Новое строительство</t>
  </si>
  <si>
    <t>МВт/Гкал/ч/км/МВА</t>
  </si>
  <si>
    <t>Справочно:</t>
  </si>
  <si>
    <t>Оплата процентов за привлеченные кредитные ресурсы</t>
  </si>
  <si>
    <t>Энергосбережение и повышение энергетической эффективности</t>
  </si>
  <si>
    <t xml:space="preserve">Создание систем телемеханики  и связи </t>
  </si>
  <si>
    <t>Техническое перевооружение и реконструкция</t>
  </si>
  <si>
    <t>в том числе ПТП</t>
  </si>
  <si>
    <t>Замена автотранспорта</t>
  </si>
  <si>
    <t>Замена испытательного измерительного оборудования</t>
  </si>
  <si>
    <t>Создание систем противоаварийной и режимной автоматики</t>
  </si>
  <si>
    <t>Прочее новое строительство</t>
  </si>
  <si>
    <t>По г. Белово</t>
  </si>
  <si>
    <t>По г. Киселевску и Прокопьевскому району</t>
  </si>
  <si>
    <t>Реконструкция электроснабжения ВЛЭП 0,4кВ и ВЛЭП 6кВ  (с. Верх - Чумыш)</t>
  </si>
  <si>
    <t>Замена коммутационного оборудования ЗРУ-6 кВ  на ПС № 12</t>
  </si>
  <si>
    <t>Реконструкция ПС 110/6 кВ "Машзавод" с заменой выключателей (4 шт), изоляторов проходных (18 шт), ОПН 110 кВ (6 шт), аккумуляторной батареи и конденсаторной установки</t>
  </si>
  <si>
    <t>Строительство ВЛЭП 6 кВ из сшитого полиэтилена на ПС № 12</t>
  </si>
  <si>
    <t>Модернизация оборудования РП 6/0,4кв №5</t>
  </si>
  <si>
    <t>Модернизация оборудования РП 6/0,4кв №6</t>
  </si>
  <si>
    <t>Модернизацияо борудования РП 6/0,4кв №8</t>
  </si>
  <si>
    <t>Модернизация оборудования РП 6/0,4кв №23</t>
  </si>
  <si>
    <t>Модернизация оборудования РП 6/0,4кв №25</t>
  </si>
  <si>
    <t>Модернизация оборудования РП 6/0,4кв №22</t>
  </si>
  <si>
    <t>Приобретение комплектной трансформаторной подстанции модульного исполнения типа КТПМ 6/0,4кВ вместо ПС 6/0,4кВ №21 шахта "Чертинская -Коксовая"</t>
  </si>
  <si>
    <t>Приобретения трансформатора 110/6 кВ 25 МВА на ПС "Машзавод"</t>
  </si>
  <si>
    <t>Модернизация ВЛ с монтажём реклоузеров</t>
  </si>
  <si>
    <t>РЭК не дал</t>
  </si>
  <si>
    <t>Стадия реализации проекта</t>
  </si>
  <si>
    <t>Проектная мощность/
протяженность сетей</t>
  </si>
  <si>
    <t>год 
начала 
сроительства</t>
  </si>
  <si>
    <t>год 
окончания 
строительства</t>
  </si>
  <si>
    <t>План 
финансирования 
текущего года</t>
  </si>
  <si>
    <t>Ввод мощностей</t>
  </si>
  <si>
    <t>План года 2012</t>
  </si>
  <si>
    <t>План года 2013</t>
  </si>
  <si>
    <t>План года 2014</t>
  </si>
  <si>
    <t>Итого</t>
  </si>
  <si>
    <t>План 
года 2012</t>
  </si>
  <si>
    <t>План 
года 2013</t>
  </si>
  <si>
    <t>П; С</t>
  </si>
  <si>
    <t>С</t>
  </si>
  <si>
    <t>ИТОГО:</t>
  </si>
  <si>
    <t>2 км</t>
  </si>
  <si>
    <t>П</t>
  </si>
  <si>
    <t>Создание системы телемеханики и связи и приобретение реклоузеров</t>
  </si>
  <si>
    <t>Прогноз ввода/вывода объектов</t>
  </si>
  <si>
    <t>Наименование инвестиционного проекта</t>
  </si>
  <si>
    <t>Инвестиционная программа ООО "ЭлКК" на 2012-2014 гг.</t>
  </si>
  <si>
    <t>Наименование проекта</t>
  </si>
  <si>
    <t>Реконструкция ЗРУ-6 кВ  на ПС №12
(замена коммутационного оборудования)</t>
  </si>
  <si>
    <t>Реконструкция РП №5</t>
  </si>
  <si>
    <t>Вывод мощностей</t>
  </si>
  <si>
    <t>Модернизация ВЛ 10-4-Ч с монтажом реклоузеров</t>
  </si>
  <si>
    <t>Приобретение, монтаж и поверка приборов учёта и трансформаторов тока</t>
  </si>
  <si>
    <t>МВт,Гкал/ч,км,МВА</t>
  </si>
  <si>
    <t>Ввод основных средств сетевых организаций</t>
  </si>
  <si>
    <t>I кв.</t>
  </si>
  <si>
    <t>II кв.</t>
  </si>
  <si>
    <t>III кв.</t>
  </si>
  <si>
    <t>IV кв.</t>
  </si>
  <si>
    <t>1.5.</t>
  </si>
  <si>
    <t>Полная 
стоимость 
строительства</t>
  </si>
  <si>
    <t>Остаточная стоимость строительства</t>
  </si>
  <si>
    <t>С/П</t>
  </si>
  <si>
    <t>Объем финансирования</t>
  </si>
  <si>
    <t>Перечень инвестиционных проектов на период реализации инвестиционной программы и план их финансирования ООО "Электросетевая компания Кузбасса"</t>
  </si>
  <si>
    <t>План 
года 2014</t>
  </si>
  <si>
    <t>млн. рублей</t>
  </si>
  <si>
    <t>ВСЕГО</t>
  </si>
  <si>
    <t>по г. Белово</t>
  </si>
  <si>
    <t>по г. Киселевску и Прокопьевскому району</t>
  </si>
  <si>
    <t>приложение  № 1 к постановлению</t>
  </si>
  <si>
    <t>региональной энергетической комиссии</t>
  </si>
  <si>
    <t>Кемеровской области</t>
  </si>
  <si>
    <t>Реконструкция электроснабжения ВЛЭП 0,4 кВ и ВЛЭП 6кВ  (с. Верх - Чумыш)</t>
  </si>
  <si>
    <t>Модернизация оборудования РП 6/0,4 кВ №5</t>
  </si>
  <si>
    <t>Модернизация оборудования РП 6/0,4 кВ №6</t>
  </si>
  <si>
    <t>Модернизацияо борудования РП 6/0,4 кВ №8</t>
  </si>
  <si>
    <t>ИТОГО по ООО "ЭлКК":</t>
  </si>
  <si>
    <t>Приложение №2 к постановлению</t>
  </si>
  <si>
    <t>Источник финансирования</t>
  </si>
  <si>
    <t xml:space="preserve">План 2012 года </t>
  </si>
  <si>
    <t xml:space="preserve">План 2013 года </t>
  </si>
  <si>
    <t xml:space="preserve">План 2014 года </t>
  </si>
  <si>
    <t>Собственные средства с НДС</t>
  </si>
  <si>
    <t>Прибыль, направляемая на инвестиции без НДС:</t>
  </si>
  <si>
    <t>1.1.1.</t>
  </si>
  <si>
    <t>в т.ч. инвестиционная составляющая в тарифе без НДС</t>
  </si>
  <si>
    <t>1.1.2.</t>
  </si>
  <si>
    <t xml:space="preserve">в т.ч. прибыль со свободного сектора </t>
  </si>
  <si>
    <t>1.1.3.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</si>
  <si>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</si>
  <si>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</si>
  <si>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</si>
  <si>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</si>
  <si>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</si>
  <si>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</si>
  <si>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</si>
  <si>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Амортизация без НДС</t>
  </si>
  <si>
    <t>1.2.1.</t>
  </si>
  <si>
    <t>Амортизация, учтенная в тарифе, без НДС</t>
  </si>
  <si>
    <t>1.2.2.</t>
  </si>
  <si>
    <t>Прочая амортизация</t>
  </si>
  <si>
    <t>1.2.3.</t>
  </si>
  <si>
    <t>Недоиспользованная амортизация прошлых лет</t>
  </si>
  <si>
    <t>Возврат НДС</t>
  </si>
  <si>
    <t>Прочие собственные средства</t>
  </si>
  <si>
    <t xml:space="preserve">1.4.1. </t>
  </si>
  <si>
    <t>в т.ч. средства допэмиссии</t>
  </si>
  <si>
    <t>Остаток собственных средств на начало года</t>
  </si>
  <si>
    <t>Привлеченные средства, в т.ч.: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</si>
  <si>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</si>
  <si>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</si>
  <si>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</si>
  <si>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</si>
  <si>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</si>
  <si>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</si>
  <si>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</si>
  <si>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</si>
  <si>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</si>
  <si>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</si>
  <si>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</si>
  <si>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</si>
  <si>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 с НДС</t>
  </si>
  <si>
    <t>для ОГК/ТГК, в том числе</t>
  </si>
  <si>
    <t>ДПМ</t>
  </si>
  <si>
    <t>вне ДПМ</t>
  </si>
  <si>
    <t>Источники финансирования инвестиционных программ ООО "Электросетевая компания Кузбасса"
(в прогнозных ценах соответствующих лет), млн. рублей</t>
  </si>
  <si>
    <t>Первоначальная стоимость вводимых основных средств
(без НДС)</t>
  </si>
  <si>
    <t>км/МВА/другое</t>
  </si>
  <si>
    <t>млн. руб.</t>
  </si>
  <si>
    <t>Приложение №3 к постановлению</t>
  </si>
  <si>
    <t>млн. руб. (с НДС)</t>
  </si>
  <si>
    <t>от " 31 " декабря 2013 г.  № 703</t>
  </si>
  <si>
    <t>от " 31 "  декабря 2013 года  № 703</t>
  </si>
  <si>
    <t>от « 31 » декабря 2013 г. №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</si>
</sst>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8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Garamond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u/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Garamond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4" fillId="0" borderId="0"/>
    <xf numFmtId="0" fontId="2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28">
    <xf numFmtId="0" fontId="0" fillId="0" borderId="0" xfId="0"/>
    <xf numFmtId="1" fontId="3" fillId="0" borderId="0" xfId="0" applyNumberFormat="1" applyFont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16" fontId="3" fillId="0" borderId="10" xfId="0" applyNumberFormat="1" applyFont="1" applyFill="1" applyBorder="1" applyAlignment="1">
      <alignment horizontal="center" vertical="center" wrapText="1"/>
    </xf>
    <xf numFmtId="0" fontId="23" fillId="0" borderId="10" xfId="38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10" xfId="38" applyFont="1" applyFill="1" applyBorder="1" applyAlignment="1">
      <alignment horizontal="left" vertical="center" wrapText="1"/>
    </xf>
    <xf numFmtId="0" fontId="23" fillId="24" borderId="10" xfId="38" applyFont="1" applyFill="1" applyBorder="1" applyAlignment="1">
      <alignment horizontal="left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1" fillId="24" borderId="0" xfId="0" applyFont="1" applyFill="1"/>
    <xf numFmtId="0" fontId="1" fillId="0" borderId="0" xfId="0" applyFont="1" applyBorder="1" applyAlignment="1">
      <alignment vertical="top"/>
    </xf>
    <xf numFmtId="164" fontId="3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left" vertical="top" wrapText="1"/>
    </xf>
    <xf numFmtId="0" fontId="25" fillId="0" borderId="10" xfId="0" applyFont="1" applyFill="1" applyBorder="1" applyAlignment="1">
      <alignment horizontal="center" vertical="center" wrapText="1"/>
    </xf>
    <xf numFmtId="0" fontId="23" fillId="0" borderId="10" xfId="39" applyFont="1" applyFill="1" applyBorder="1" applyAlignment="1">
      <alignment horizontal="left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25" borderId="10" xfId="38" applyFont="1" applyFill="1" applyBorder="1" applyAlignment="1">
      <alignment horizontal="left" vertical="center" wrapText="1"/>
    </xf>
    <xf numFmtId="0" fontId="1" fillId="25" borderId="0" xfId="0" applyFont="1" applyFill="1"/>
    <xf numFmtId="0" fontId="23" fillId="25" borderId="10" xfId="0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/>
    </xf>
    <xf numFmtId="2" fontId="29" fillId="0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/>
    </xf>
    <xf numFmtId="164" fontId="30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27" fillId="24" borderId="10" xfId="38" applyFont="1" applyFill="1" applyBorder="1" applyAlignment="1">
      <alignment horizontal="left" vertical="center" wrapText="1"/>
    </xf>
    <xf numFmtId="0" fontId="23" fillId="24" borderId="10" xfId="0" applyNumberFormat="1" applyFont="1" applyFill="1" applyBorder="1" applyAlignment="1" applyProtection="1">
      <alignment horizontal="left" vertical="top" wrapText="1"/>
    </xf>
    <xf numFmtId="0" fontId="25" fillId="24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64" fontId="1" fillId="0" borderId="0" xfId="0" applyNumberFormat="1" applyFont="1" applyBorder="1"/>
    <xf numFmtId="0" fontId="3" fillId="0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top" wrapText="1"/>
    </xf>
    <xf numFmtId="164" fontId="23" fillId="0" borderId="10" xfId="38" applyNumberFormat="1" applyFont="1" applyFill="1" applyBorder="1" applyAlignment="1">
      <alignment horizontal="left" vertical="center" wrapText="1"/>
    </xf>
    <xf numFmtId="165" fontId="23" fillId="0" borderId="10" xfId="38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0" borderId="10" xfId="0" applyFont="1" applyFill="1" applyBorder="1"/>
    <xf numFmtId="0" fontId="1" fillId="24" borderId="10" xfId="0" applyFont="1" applyFill="1" applyBorder="1"/>
    <xf numFmtId="0" fontId="34" fillId="0" borderId="0" xfId="0" applyFont="1" applyFill="1"/>
    <xf numFmtId="164" fontId="1" fillId="24" borderId="10" xfId="0" applyNumberFormat="1" applyFont="1" applyFill="1" applyBorder="1"/>
    <xf numFmtId="0" fontId="35" fillId="0" borderId="0" xfId="0" applyFont="1"/>
    <xf numFmtId="0" fontId="35" fillId="0" borderId="0" xfId="0" applyFont="1" applyFill="1"/>
    <xf numFmtId="0" fontId="35" fillId="0" borderId="0" xfId="0" applyFont="1" applyAlignment="1">
      <alignment horizontal="right"/>
    </xf>
    <xf numFmtId="0" fontId="28" fillId="0" borderId="10" xfId="38" applyFont="1" applyFill="1" applyBorder="1" applyAlignment="1">
      <alignment horizontal="left" vertical="center" wrapText="1"/>
    </xf>
    <xf numFmtId="164" fontId="26" fillId="0" borderId="1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36" fillId="0" borderId="0" xfId="0" applyFont="1" applyFill="1" applyAlignment="1">
      <alignment horizontal="right"/>
    </xf>
    <xf numFmtId="164" fontId="28" fillId="0" borderId="10" xfId="0" applyNumberFormat="1" applyFont="1" applyFill="1" applyBorder="1"/>
    <xf numFmtId="0" fontId="28" fillId="0" borderId="10" xfId="0" applyFont="1" applyFill="1" applyBorder="1"/>
    <xf numFmtId="164" fontId="29" fillId="0" borderId="10" xfId="0" applyNumberFormat="1" applyFont="1" applyFill="1" applyBorder="1" applyAlignment="1">
      <alignment horizontal="center" vertical="center" wrapText="1"/>
    </xf>
    <xf numFmtId="0" fontId="37" fillId="25" borderId="10" xfId="38" applyFont="1" applyFill="1" applyBorder="1" applyAlignment="1">
      <alignment horizontal="left" vertical="center" wrapText="1"/>
    </xf>
    <xf numFmtId="0" fontId="28" fillId="25" borderId="10" xfId="39" applyFont="1" applyFill="1" applyBorder="1" applyAlignment="1">
      <alignment horizontal="left" vertical="center" wrapText="1"/>
    </xf>
    <xf numFmtId="0" fontId="28" fillId="25" borderId="10" xfId="38" applyFont="1" applyFill="1" applyBorder="1" applyAlignment="1">
      <alignment horizontal="left" vertical="center" wrapText="1"/>
    </xf>
    <xf numFmtId="164" fontId="28" fillId="25" borderId="10" xfId="0" applyNumberFormat="1" applyFont="1" applyFill="1" applyBorder="1"/>
    <xf numFmtId="0" fontId="28" fillId="25" borderId="10" xfId="0" applyFont="1" applyFill="1" applyBorder="1"/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23" fillId="0" borderId="10" xfId="39" applyFont="1" applyFill="1" applyBorder="1" applyAlignment="1">
      <alignment horizontal="center" vertical="center" wrapText="1"/>
    </xf>
    <xf numFmtId="164" fontId="30" fillId="0" borderId="13" xfId="0" applyNumberFormat="1" applyFont="1" applyFill="1" applyBorder="1" applyAlignment="1">
      <alignment horizontal="center" vertical="center"/>
    </xf>
    <xf numFmtId="0" fontId="28" fillId="0" borderId="0" xfId="0" applyFont="1"/>
    <xf numFmtId="0" fontId="26" fillId="0" borderId="10" xfId="0" applyFont="1" applyFill="1" applyBorder="1" applyAlignment="1">
      <alignment horizontal="center" vertical="center" wrapText="1"/>
    </xf>
    <xf numFmtId="0" fontId="28" fillId="0" borderId="1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right" vertical="center" wrapText="1"/>
    </xf>
    <xf numFmtId="164" fontId="3" fillId="0" borderId="19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right"/>
    </xf>
    <xf numFmtId="164" fontId="1" fillId="0" borderId="19" xfId="0" applyNumberFormat="1" applyFont="1" applyFill="1" applyBorder="1" applyAlignment="1">
      <alignment horizontal="right"/>
    </xf>
    <xf numFmtId="164" fontId="1" fillId="0" borderId="10" xfId="0" applyNumberFormat="1" applyFont="1" applyFill="1" applyBorder="1"/>
    <xf numFmtId="164" fontId="1" fillId="0" borderId="19" xfId="0" applyNumberFormat="1" applyFont="1" applyFill="1" applyBorder="1"/>
    <xf numFmtId="164" fontId="1" fillId="0" borderId="10" xfId="0" applyNumberFormat="1" applyFont="1" applyBorder="1" applyAlignment="1">
      <alignment horizontal="right" vertical="center"/>
    </xf>
    <xf numFmtId="0" fontId="1" fillId="0" borderId="19" xfId="0" applyFont="1" applyFill="1" applyBorder="1"/>
    <xf numFmtId="0" fontId="1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164" fontId="3" fillId="0" borderId="10" xfId="0" applyNumberFormat="1" applyFont="1" applyFill="1" applyBorder="1"/>
    <xf numFmtId="164" fontId="3" fillId="0" borderId="19" xfId="0" applyNumberFormat="1" applyFont="1" applyFill="1" applyBorder="1"/>
    <xf numFmtId="0" fontId="1" fillId="0" borderId="1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right" vertical="center" wrapText="1"/>
    </xf>
    <xf numFmtId="0" fontId="1" fillId="0" borderId="21" xfId="0" applyFont="1" applyFill="1" applyBorder="1"/>
    <xf numFmtId="0" fontId="1" fillId="0" borderId="22" xfId="0" applyFont="1" applyFill="1" applyBorder="1"/>
    <xf numFmtId="0" fontId="26" fillId="0" borderId="0" xfId="0" applyFont="1" applyFill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26" fillId="26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26" fillId="26" borderId="14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38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33" fillId="0" borderId="0" xfId="0" applyFont="1" applyFill="1" applyAlignment="1">
      <alignment horizontal="left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_ИНВЕСТИЦИОННАЯ" xfId="38"/>
    <cellStyle name="Обычный_Книга1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showGridLines="0" view="pageBreakPreview" zoomScale="80" zoomScaleNormal="70" zoomScaleSheetLayoutView="80" workbookViewId="0">
      <selection activeCell="L12" sqref="L12"/>
    </sheetView>
  </sheetViews>
  <sheetFormatPr defaultRowHeight="15.75" x14ac:dyDescent="0.25"/>
  <cols>
    <col min="1" max="1" width="6" style="10" customWidth="1"/>
    <col min="2" max="2" width="45.625" style="10" customWidth="1"/>
    <col min="3" max="3" width="12.25" style="10" customWidth="1"/>
    <col min="4" max="4" width="19.625" style="16" customWidth="1"/>
    <col min="5" max="5" width="14.25" style="16" bestFit="1" customWidth="1"/>
    <col min="6" max="6" width="14.5" style="16" customWidth="1"/>
    <col min="7" max="7" width="16.125" style="16" customWidth="1"/>
    <col min="8" max="8" width="15.5" style="16" customWidth="1"/>
    <col min="9" max="9" width="17.25" style="16" customWidth="1"/>
    <col min="10" max="10" width="12" style="10" customWidth="1"/>
    <col min="11" max="11" width="12.375" style="10" customWidth="1"/>
    <col min="12" max="12" width="12.25" style="10" customWidth="1"/>
    <col min="13" max="13" width="10.625" style="10" customWidth="1"/>
    <col min="14" max="14" width="11" style="10" bestFit="1" customWidth="1"/>
    <col min="15" max="15" width="11.125" style="10" bestFit="1" customWidth="1"/>
    <col min="16" max="16" width="10.875" style="10" customWidth="1"/>
    <col min="17" max="16384" width="9" style="10"/>
  </cols>
  <sheetData>
    <row r="1" spans="1:16" x14ac:dyDescent="0.25">
      <c r="P1" s="88" t="s">
        <v>86</v>
      </c>
    </row>
    <row r="2" spans="1:16" x14ac:dyDescent="0.25">
      <c r="P2" s="88" t="s">
        <v>87</v>
      </c>
    </row>
    <row r="3" spans="1:16" x14ac:dyDescent="0.25">
      <c r="P3" s="88" t="s">
        <v>88</v>
      </c>
    </row>
    <row r="4" spans="1:16" x14ac:dyDescent="0.25">
      <c r="P4" s="88" t="s">
        <v>148</v>
      </c>
    </row>
    <row r="6" spans="1:16" ht="28.5" customHeight="1" x14ac:dyDescent="0.25">
      <c r="A6" s="114" t="s">
        <v>80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x14ac:dyDescent="0.25">
      <c r="A8" s="116" t="s">
        <v>10</v>
      </c>
      <c r="B8" s="116" t="s">
        <v>12</v>
      </c>
      <c r="C8" s="116" t="s">
        <v>42</v>
      </c>
      <c r="D8" s="116" t="s">
        <v>43</v>
      </c>
      <c r="E8" s="116" t="s">
        <v>44</v>
      </c>
      <c r="F8" s="116" t="s">
        <v>45</v>
      </c>
      <c r="G8" s="116" t="s">
        <v>76</v>
      </c>
      <c r="H8" s="116" t="s">
        <v>77</v>
      </c>
      <c r="I8" s="116" t="s">
        <v>46</v>
      </c>
      <c r="J8" s="119" t="s">
        <v>47</v>
      </c>
      <c r="K8" s="119"/>
      <c r="L8" s="119"/>
      <c r="M8" s="119"/>
      <c r="N8" s="119" t="s">
        <v>79</v>
      </c>
      <c r="O8" s="119"/>
      <c r="P8" s="119"/>
    </row>
    <row r="9" spans="1:16" ht="31.5" x14ac:dyDescent="0.25">
      <c r="A9" s="116"/>
      <c r="B9" s="116"/>
      <c r="C9" s="116"/>
      <c r="D9" s="116"/>
      <c r="E9" s="116"/>
      <c r="F9" s="116"/>
      <c r="G9" s="116"/>
      <c r="H9" s="116"/>
      <c r="I9" s="116"/>
      <c r="J9" s="33" t="s">
        <v>48</v>
      </c>
      <c r="K9" s="33" t="s">
        <v>49</v>
      </c>
      <c r="L9" s="33" t="s">
        <v>50</v>
      </c>
      <c r="M9" s="33" t="s">
        <v>51</v>
      </c>
      <c r="N9" s="33" t="s">
        <v>52</v>
      </c>
      <c r="O9" s="33" t="s">
        <v>53</v>
      </c>
      <c r="P9" s="33" t="s">
        <v>81</v>
      </c>
    </row>
    <row r="10" spans="1:16" ht="31.5" x14ac:dyDescent="0.25">
      <c r="A10" s="116"/>
      <c r="B10" s="116"/>
      <c r="C10" s="12" t="s">
        <v>78</v>
      </c>
      <c r="D10" s="12" t="s">
        <v>15</v>
      </c>
      <c r="E10" s="116"/>
      <c r="F10" s="116"/>
      <c r="G10" s="12" t="s">
        <v>82</v>
      </c>
      <c r="H10" s="12" t="s">
        <v>82</v>
      </c>
      <c r="I10" s="12" t="s">
        <v>82</v>
      </c>
      <c r="J10" s="12" t="s">
        <v>15</v>
      </c>
      <c r="K10" s="12" t="s">
        <v>15</v>
      </c>
      <c r="L10" s="12" t="s">
        <v>15</v>
      </c>
      <c r="M10" s="12" t="s">
        <v>15</v>
      </c>
      <c r="N10" s="12" t="s">
        <v>82</v>
      </c>
      <c r="O10" s="12" t="s">
        <v>82</v>
      </c>
      <c r="P10" s="12" t="s">
        <v>82</v>
      </c>
    </row>
    <row r="11" spans="1:16" ht="18.75" x14ac:dyDescent="0.3">
      <c r="A11" s="115" t="s">
        <v>85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</row>
    <row r="12" spans="1:16" x14ac:dyDescent="0.25">
      <c r="A12" s="33"/>
      <c r="B12" s="33" t="s">
        <v>83</v>
      </c>
      <c r="C12" s="33"/>
      <c r="D12" s="12"/>
      <c r="E12" s="33"/>
      <c r="F12" s="33"/>
      <c r="G12" s="19">
        <v>62.00660143999999</v>
      </c>
      <c r="H12" s="19">
        <v>62.00660143999999</v>
      </c>
      <c r="I12" s="19">
        <v>0</v>
      </c>
      <c r="J12" s="12"/>
      <c r="K12" s="12"/>
      <c r="L12" s="12"/>
      <c r="M12" s="20"/>
      <c r="N12" s="19">
        <v>2.6150000000000002</v>
      </c>
      <c r="O12" s="19">
        <v>10.881140000000002</v>
      </c>
      <c r="P12" s="19">
        <f>9*1.18</f>
        <v>10.62</v>
      </c>
    </row>
    <row r="13" spans="1:16" x14ac:dyDescent="0.25">
      <c r="A13" s="33">
        <v>1</v>
      </c>
      <c r="B13" s="33" t="s">
        <v>20</v>
      </c>
      <c r="C13" s="33"/>
      <c r="D13" s="33"/>
      <c r="E13" s="33"/>
      <c r="F13" s="33"/>
      <c r="G13" s="33"/>
      <c r="H13" s="33"/>
      <c r="I13" s="33"/>
      <c r="J13" s="12"/>
      <c r="K13" s="12"/>
      <c r="L13" s="12"/>
      <c r="M13" s="12"/>
      <c r="N13" s="12"/>
      <c r="O13" s="12"/>
      <c r="P13" s="12"/>
    </row>
    <row r="14" spans="1:16" ht="31.5" x14ac:dyDescent="0.25">
      <c r="A14" s="4" t="s">
        <v>4</v>
      </c>
      <c r="B14" s="33" t="s">
        <v>18</v>
      </c>
      <c r="C14" s="33"/>
      <c r="D14" s="33"/>
      <c r="E14" s="33"/>
      <c r="F14" s="33"/>
      <c r="G14" s="33"/>
      <c r="H14" s="33"/>
      <c r="I14" s="33"/>
      <c r="J14" s="12"/>
      <c r="K14" s="12"/>
      <c r="L14" s="28"/>
      <c r="M14" s="12"/>
      <c r="N14" s="30"/>
      <c r="O14" s="12"/>
      <c r="P14" s="12"/>
    </row>
    <row r="15" spans="1:16" s="16" customFormat="1" x14ac:dyDescent="0.25">
      <c r="A15" s="6"/>
      <c r="B15" s="5" t="s">
        <v>23</v>
      </c>
      <c r="C15" s="6"/>
      <c r="D15" s="47"/>
      <c r="E15" s="6">
        <v>2012</v>
      </c>
      <c r="F15" s="6">
        <v>2012</v>
      </c>
      <c r="G15" s="28">
        <v>2.6150000000000002</v>
      </c>
      <c r="H15" s="28">
        <v>2.6150000000000002</v>
      </c>
      <c r="I15" s="48"/>
      <c r="J15" s="39"/>
      <c r="K15" s="39"/>
      <c r="L15" s="39"/>
      <c r="M15" s="39">
        <v>0</v>
      </c>
      <c r="N15" s="28">
        <v>2.6150000000000002</v>
      </c>
      <c r="O15" s="28">
        <v>0</v>
      </c>
      <c r="P15" s="28"/>
    </row>
    <row r="16" spans="1:16" s="16" customFormat="1" ht="30" x14ac:dyDescent="0.25">
      <c r="A16" s="6"/>
      <c r="B16" s="5" t="s">
        <v>89</v>
      </c>
      <c r="C16" s="6" t="s">
        <v>54</v>
      </c>
      <c r="D16" s="47">
        <v>22</v>
      </c>
      <c r="E16" s="6">
        <v>2013</v>
      </c>
      <c r="F16" s="6">
        <v>2014</v>
      </c>
      <c r="G16" s="28">
        <v>35.662999999999997</v>
      </c>
      <c r="H16" s="28">
        <v>35.662999999999997</v>
      </c>
      <c r="I16" s="48"/>
      <c r="J16" s="39"/>
      <c r="K16" s="39"/>
      <c r="L16" s="39">
        <v>22</v>
      </c>
      <c r="M16" s="39">
        <v>22</v>
      </c>
      <c r="N16" s="28">
        <v>0</v>
      </c>
      <c r="O16" s="28">
        <v>5.3498549999999998</v>
      </c>
      <c r="P16" s="28"/>
    </row>
    <row r="17" spans="1:16" s="16" customFormat="1" ht="30" x14ac:dyDescent="0.25">
      <c r="A17" s="6"/>
      <c r="B17" s="5" t="s">
        <v>64</v>
      </c>
      <c r="C17" s="6" t="s">
        <v>55</v>
      </c>
      <c r="D17" s="47"/>
      <c r="E17" s="6">
        <v>2013</v>
      </c>
      <c r="F17" s="6">
        <v>2014</v>
      </c>
      <c r="G17" s="28">
        <v>0</v>
      </c>
      <c r="H17" s="28">
        <v>0</v>
      </c>
      <c r="I17" s="48"/>
      <c r="J17" s="39"/>
      <c r="K17" s="39"/>
      <c r="L17" s="39"/>
      <c r="M17" s="39">
        <v>0</v>
      </c>
      <c r="N17" s="28">
        <v>0</v>
      </c>
      <c r="O17" s="28">
        <v>0</v>
      </c>
      <c r="P17" s="28"/>
    </row>
    <row r="18" spans="1:16" s="16" customFormat="1" hidden="1" x14ac:dyDescent="0.25">
      <c r="A18" s="6"/>
      <c r="B18" s="5" t="s">
        <v>22</v>
      </c>
      <c r="C18" s="6"/>
      <c r="D18" s="47"/>
      <c r="E18" s="6">
        <v>2013</v>
      </c>
      <c r="F18" s="6">
        <v>2014</v>
      </c>
      <c r="G18" s="28"/>
      <c r="H18" s="28"/>
      <c r="I18" s="48"/>
      <c r="J18" s="39"/>
      <c r="K18" s="39"/>
      <c r="L18" s="39"/>
      <c r="M18" s="39">
        <v>0</v>
      </c>
      <c r="N18" s="28">
        <v>0</v>
      </c>
      <c r="O18" s="28">
        <v>0</v>
      </c>
      <c r="P18" s="28"/>
    </row>
    <row r="19" spans="1:16" s="16" customFormat="1" ht="60" hidden="1" x14ac:dyDescent="0.25">
      <c r="A19" s="6"/>
      <c r="B19" s="5" t="s">
        <v>30</v>
      </c>
      <c r="C19" s="6" t="s">
        <v>54</v>
      </c>
      <c r="D19" s="6"/>
      <c r="E19" s="6">
        <v>2014</v>
      </c>
      <c r="F19" s="6">
        <v>2014</v>
      </c>
      <c r="G19" s="28">
        <v>3.6286014399999997</v>
      </c>
      <c r="H19" s="28">
        <v>3.6286014399999997</v>
      </c>
      <c r="I19" s="40"/>
      <c r="J19" s="6"/>
      <c r="K19" s="6"/>
      <c r="L19" s="6"/>
      <c r="M19" s="39">
        <v>0</v>
      </c>
      <c r="N19" s="28">
        <v>0</v>
      </c>
      <c r="O19" s="28">
        <v>0</v>
      </c>
      <c r="P19" s="28"/>
    </row>
    <row r="20" spans="1:16" s="16" customFormat="1" x14ac:dyDescent="0.25">
      <c r="A20" s="6"/>
      <c r="B20" s="5" t="s">
        <v>65</v>
      </c>
      <c r="C20" s="6" t="s">
        <v>54</v>
      </c>
      <c r="D20" s="6"/>
      <c r="E20" s="6">
        <v>2013</v>
      </c>
      <c r="F20" s="6">
        <v>2014</v>
      </c>
      <c r="G20" s="28">
        <v>1.48</v>
      </c>
      <c r="H20" s="28">
        <v>1.48</v>
      </c>
      <c r="I20" s="40"/>
      <c r="J20" s="6"/>
      <c r="K20" s="6"/>
      <c r="L20" s="6"/>
      <c r="M20" s="39">
        <v>0</v>
      </c>
      <c r="N20" s="28">
        <v>0</v>
      </c>
      <c r="O20" s="28">
        <v>1.48</v>
      </c>
      <c r="P20" s="28"/>
    </row>
    <row r="21" spans="1:16" s="16" customFormat="1" x14ac:dyDescent="0.25">
      <c r="A21" s="6"/>
      <c r="B21" s="5" t="s">
        <v>67</v>
      </c>
      <c r="C21" s="6" t="s">
        <v>55</v>
      </c>
      <c r="D21" s="6"/>
      <c r="E21" s="6">
        <v>2013</v>
      </c>
      <c r="F21" s="6">
        <v>2013</v>
      </c>
      <c r="G21" s="28">
        <v>2</v>
      </c>
      <c r="H21" s="28">
        <v>2</v>
      </c>
      <c r="I21" s="40"/>
      <c r="J21" s="6"/>
      <c r="K21" s="6"/>
      <c r="L21" s="6"/>
      <c r="M21" s="39">
        <v>0</v>
      </c>
      <c r="N21" s="28">
        <v>0</v>
      </c>
      <c r="O21" s="28">
        <v>2</v>
      </c>
      <c r="P21" s="28"/>
    </row>
    <row r="22" spans="1:16" s="16" customFormat="1" ht="60" x14ac:dyDescent="0.25">
      <c r="A22" s="6"/>
      <c r="B22" s="5" t="s">
        <v>30</v>
      </c>
      <c r="C22" s="6" t="s">
        <v>55</v>
      </c>
      <c r="D22" s="6"/>
      <c r="E22" s="6">
        <v>2013</v>
      </c>
      <c r="F22" s="6">
        <v>2013</v>
      </c>
      <c r="G22" s="28">
        <v>1.54</v>
      </c>
      <c r="H22" s="28">
        <v>1.54</v>
      </c>
      <c r="I22" s="40"/>
      <c r="J22" s="6"/>
      <c r="K22" s="6"/>
      <c r="L22" s="6"/>
      <c r="M22" s="39">
        <v>0</v>
      </c>
      <c r="N22" s="28">
        <v>0</v>
      </c>
      <c r="O22" s="28">
        <v>1.54</v>
      </c>
      <c r="P22" s="28"/>
    </row>
    <row r="23" spans="1:16" s="16" customFormat="1" x14ac:dyDescent="0.25">
      <c r="A23" s="6"/>
      <c r="B23" s="37" t="s">
        <v>56</v>
      </c>
      <c r="C23" s="38"/>
      <c r="D23" s="38"/>
      <c r="E23" s="38"/>
      <c r="F23" s="38"/>
      <c r="G23" s="31">
        <v>46.926601439999992</v>
      </c>
      <c r="H23" s="31">
        <v>46.926601439999992</v>
      </c>
      <c r="I23" s="31">
        <v>0</v>
      </c>
      <c r="J23" s="39"/>
      <c r="K23" s="39"/>
      <c r="L23" s="39"/>
      <c r="M23" s="39"/>
      <c r="N23" s="31">
        <v>2.6150000000000002</v>
      </c>
      <c r="O23" s="31">
        <v>10.369855000000001</v>
      </c>
      <c r="P23" s="31"/>
    </row>
    <row r="24" spans="1:16" s="16" customFormat="1" ht="31.5" x14ac:dyDescent="0.25">
      <c r="A24" s="78" t="s">
        <v>9</v>
      </c>
      <c r="B24" s="78" t="s">
        <v>2</v>
      </c>
      <c r="C24" s="13"/>
      <c r="D24" s="13"/>
      <c r="E24" s="13"/>
      <c r="F24" s="13"/>
      <c r="G24" s="13"/>
      <c r="H24" s="13"/>
      <c r="I24" s="13"/>
      <c r="J24" s="12"/>
      <c r="K24" s="12"/>
      <c r="L24" s="12"/>
      <c r="M24" s="12"/>
      <c r="N24" s="13"/>
      <c r="O24" s="12"/>
      <c r="P24" s="12"/>
    </row>
    <row r="25" spans="1:16" s="16" customFormat="1" ht="30" x14ac:dyDescent="0.25">
      <c r="A25" s="22"/>
      <c r="B25" s="23" t="s">
        <v>68</v>
      </c>
      <c r="C25" s="13"/>
      <c r="D25" s="13"/>
      <c r="E25" s="12">
        <v>2013</v>
      </c>
      <c r="F25" s="12">
        <v>2013</v>
      </c>
      <c r="G25" s="30">
        <v>0</v>
      </c>
      <c r="H25" s="30">
        <v>0</v>
      </c>
      <c r="I25" s="72"/>
      <c r="J25" s="20"/>
      <c r="K25" s="20"/>
      <c r="L25" s="20"/>
      <c r="M25" s="39">
        <v>0</v>
      </c>
      <c r="N25" s="30">
        <v>0</v>
      </c>
      <c r="O25" s="30">
        <v>0</v>
      </c>
      <c r="P25" s="20"/>
    </row>
    <row r="26" spans="1:16" s="16" customFormat="1" x14ac:dyDescent="0.25">
      <c r="A26" s="12"/>
      <c r="B26" s="78" t="s">
        <v>56</v>
      </c>
      <c r="C26" s="13"/>
      <c r="D26" s="13"/>
      <c r="E26" s="13"/>
      <c r="F26" s="13"/>
      <c r="G26" s="31">
        <v>0</v>
      </c>
      <c r="H26" s="31">
        <v>0</v>
      </c>
      <c r="I26" s="31">
        <v>0</v>
      </c>
      <c r="J26" s="20"/>
      <c r="K26" s="20"/>
      <c r="L26" s="20"/>
      <c r="M26" s="20"/>
      <c r="N26" s="31">
        <v>0</v>
      </c>
      <c r="O26" s="31">
        <v>0</v>
      </c>
      <c r="P26" s="31"/>
    </row>
    <row r="27" spans="1:16" s="16" customFormat="1" x14ac:dyDescent="0.25">
      <c r="A27" s="78" t="s">
        <v>6</v>
      </c>
      <c r="B27" s="78" t="s">
        <v>14</v>
      </c>
      <c r="C27" s="78"/>
      <c r="D27" s="78"/>
      <c r="E27" s="78"/>
      <c r="F27" s="78"/>
      <c r="G27" s="78"/>
      <c r="H27" s="78"/>
      <c r="I27" s="78"/>
      <c r="J27" s="12"/>
      <c r="K27" s="12"/>
      <c r="L27" s="12"/>
      <c r="M27" s="12"/>
      <c r="N27" s="12"/>
      <c r="O27" s="12"/>
      <c r="P27" s="12"/>
    </row>
    <row r="28" spans="1:16" s="16" customFormat="1" ht="31.5" hidden="1" x14ac:dyDescent="0.25">
      <c r="A28" s="4" t="s">
        <v>7</v>
      </c>
      <c r="B28" s="78" t="s">
        <v>18</v>
      </c>
      <c r="C28" s="78"/>
      <c r="D28" s="78"/>
      <c r="E28" s="78"/>
      <c r="F28" s="78"/>
      <c r="G28" s="78"/>
      <c r="H28" s="78"/>
      <c r="I28" s="78"/>
      <c r="J28" s="12"/>
      <c r="K28" s="12"/>
      <c r="L28" s="12"/>
      <c r="M28" s="12"/>
      <c r="N28" s="12"/>
      <c r="O28" s="12"/>
      <c r="P28" s="12"/>
    </row>
    <row r="29" spans="1:16" s="16" customFormat="1" x14ac:dyDescent="0.25">
      <c r="A29" s="4" t="s">
        <v>8</v>
      </c>
      <c r="B29" s="79" t="s">
        <v>25</v>
      </c>
      <c r="C29" s="13"/>
      <c r="D29" s="13"/>
      <c r="E29" s="13"/>
      <c r="F29" s="13"/>
      <c r="G29" s="13"/>
      <c r="H29" s="13"/>
      <c r="I29" s="13"/>
      <c r="J29" s="12"/>
      <c r="K29" s="12"/>
      <c r="L29" s="12"/>
      <c r="M29" s="12"/>
      <c r="N29" s="12"/>
      <c r="O29" s="12"/>
      <c r="P29" s="12"/>
    </row>
    <row r="30" spans="1:16" s="16" customFormat="1" ht="30" x14ac:dyDescent="0.25">
      <c r="A30" s="6"/>
      <c r="B30" s="23" t="s">
        <v>31</v>
      </c>
      <c r="C30" s="6" t="s">
        <v>54</v>
      </c>
      <c r="D30" s="6" t="s">
        <v>57</v>
      </c>
      <c r="E30" s="6">
        <v>2013</v>
      </c>
      <c r="F30" s="6">
        <v>2014</v>
      </c>
      <c r="G30" s="28">
        <v>15.08</v>
      </c>
      <c r="H30" s="28">
        <v>15.08</v>
      </c>
      <c r="I30" s="40"/>
      <c r="J30" s="6"/>
      <c r="K30" s="6"/>
      <c r="L30" s="6">
        <v>2</v>
      </c>
      <c r="M30" s="39">
        <v>2</v>
      </c>
      <c r="N30" s="28">
        <v>0</v>
      </c>
      <c r="O30" s="28">
        <v>0.51128499999999999</v>
      </c>
      <c r="P30" s="6"/>
    </row>
    <row r="31" spans="1:16" s="16" customFormat="1" hidden="1" x14ac:dyDescent="0.25">
      <c r="A31" s="6"/>
      <c r="B31" s="83" t="s">
        <v>21</v>
      </c>
      <c r="C31" s="6"/>
      <c r="D31" s="6"/>
      <c r="E31" s="6"/>
      <c r="F31" s="6"/>
      <c r="G31" s="28"/>
      <c r="H31" s="28"/>
      <c r="I31" s="40"/>
      <c r="J31" s="6"/>
      <c r="K31" s="6"/>
      <c r="L31" s="6"/>
      <c r="M31" s="6"/>
      <c r="N31" s="28"/>
      <c r="O31" s="6"/>
      <c r="P31" s="6"/>
    </row>
    <row r="32" spans="1:16" hidden="1" x14ac:dyDescent="0.25">
      <c r="A32" s="118" t="s">
        <v>16</v>
      </c>
      <c r="B32" s="118"/>
      <c r="C32" s="13"/>
      <c r="D32" s="13"/>
      <c r="E32" s="13"/>
      <c r="F32" s="13"/>
      <c r="G32" s="13"/>
      <c r="H32" s="13"/>
      <c r="I32" s="13"/>
      <c r="J32" s="12"/>
      <c r="K32" s="12"/>
      <c r="L32" s="12"/>
      <c r="M32" s="12"/>
      <c r="N32" s="12"/>
      <c r="O32" s="12"/>
      <c r="P32" s="12"/>
    </row>
    <row r="33" spans="1:16" ht="31.5" hidden="1" x14ac:dyDescent="0.25">
      <c r="A33" s="33"/>
      <c r="B33" s="33" t="s">
        <v>17</v>
      </c>
      <c r="C33" s="13"/>
      <c r="D33" s="13"/>
      <c r="E33" s="13"/>
      <c r="F33" s="13"/>
      <c r="G33" s="13"/>
      <c r="H33" s="13"/>
      <c r="I33" s="13"/>
      <c r="J33" s="12"/>
      <c r="K33" s="12"/>
      <c r="L33" s="12"/>
      <c r="M33" s="12"/>
      <c r="N33" s="12"/>
      <c r="O33" s="12"/>
      <c r="P33" s="12"/>
    </row>
    <row r="34" spans="1:16" hidden="1" x14ac:dyDescent="0.25">
      <c r="A34" s="12" t="s">
        <v>13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15" hidden="1" customHeight="1" x14ac:dyDescent="0.25">
      <c r="A35" s="2"/>
      <c r="B35" s="33" t="s">
        <v>56</v>
      </c>
      <c r="C35" s="14"/>
      <c r="D35" s="41"/>
      <c r="E35" s="41"/>
      <c r="F35" s="41"/>
      <c r="G35" s="31">
        <v>62.00660143999999</v>
      </c>
      <c r="H35" s="31">
        <v>62.00660143999999</v>
      </c>
      <c r="I35" s="31">
        <v>0</v>
      </c>
      <c r="J35" s="42"/>
      <c r="K35" s="42"/>
      <c r="L35" s="42"/>
      <c r="M35" s="42"/>
      <c r="N35" s="31">
        <v>2.6150000000000002</v>
      </c>
      <c r="O35" s="31">
        <v>10.881140000000002</v>
      </c>
      <c r="P35" s="31">
        <v>3.0259999999999998</v>
      </c>
    </row>
    <row r="36" spans="1:16" hidden="1" x14ac:dyDescent="0.25">
      <c r="A36" s="2"/>
      <c r="B36" s="14"/>
      <c r="C36" s="14"/>
      <c r="D36" s="41"/>
      <c r="E36" s="41"/>
      <c r="F36" s="41"/>
      <c r="G36" s="41"/>
      <c r="H36" s="41"/>
      <c r="I36" s="41"/>
      <c r="J36" s="14"/>
      <c r="K36" s="14"/>
      <c r="L36" s="14"/>
      <c r="M36" s="14"/>
      <c r="N36" s="2"/>
      <c r="O36" s="2"/>
      <c r="P36" s="2"/>
    </row>
    <row r="37" spans="1:16" hidden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ht="21.75" customHeight="1" x14ac:dyDescent="0.3">
      <c r="A38" s="120" t="s">
        <v>84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</row>
    <row r="39" spans="1:16" x14ac:dyDescent="0.25">
      <c r="A39" s="33"/>
      <c r="B39" s="33" t="s">
        <v>83</v>
      </c>
      <c r="C39" s="33"/>
      <c r="D39" s="12"/>
      <c r="E39" s="33"/>
      <c r="F39" s="33"/>
      <c r="G39" s="19">
        <v>5.673</v>
      </c>
      <c r="H39" s="19">
        <v>5.673</v>
      </c>
      <c r="I39" s="19">
        <v>0</v>
      </c>
      <c r="J39" s="12"/>
      <c r="K39" s="12"/>
      <c r="L39" s="12"/>
      <c r="M39" s="12"/>
      <c r="N39" s="19">
        <v>5.673</v>
      </c>
      <c r="O39" s="19">
        <v>0</v>
      </c>
      <c r="P39" s="19">
        <v>0</v>
      </c>
    </row>
    <row r="40" spans="1:16" x14ac:dyDescent="0.25">
      <c r="A40" s="33">
        <v>1</v>
      </c>
      <c r="B40" s="33" t="s">
        <v>20</v>
      </c>
      <c r="C40" s="33"/>
      <c r="D40" s="33"/>
      <c r="E40" s="33"/>
      <c r="F40" s="33"/>
      <c r="G40" s="33"/>
      <c r="H40" s="33"/>
      <c r="I40" s="33"/>
      <c r="J40" s="12"/>
      <c r="K40" s="12"/>
      <c r="L40" s="12"/>
      <c r="M40" s="12"/>
      <c r="N40" s="12"/>
      <c r="O40" s="12"/>
      <c r="P40" s="12"/>
    </row>
    <row r="41" spans="1:16" ht="31.5" x14ac:dyDescent="0.25">
      <c r="A41" s="4" t="s">
        <v>4</v>
      </c>
      <c r="B41" s="33" t="s">
        <v>18</v>
      </c>
      <c r="C41" s="33"/>
      <c r="D41" s="33"/>
      <c r="E41" s="33"/>
      <c r="F41" s="33"/>
      <c r="G41" s="33"/>
      <c r="H41" s="33"/>
      <c r="I41" s="33"/>
      <c r="J41" s="12"/>
      <c r="K41" s="12"/>
      <c r="L41" s="12"/>
      <c r="M41" s="12"/>
      <c r="N41" s="30"/>
      <c r="O41" s="12"/>
      <c r="P41" s="12"/>
    </row>
    <row r="42" spans="1:16" s="16" customFormat="1" x14ac:dyDescent="0.25">
      <c r="A42" s="6"/>
      <c r="B42" s="23" t="s">
        <v>90</v>
      </c>
      <c r="C42" s="6" t="s">
        <v>58</v>
      </c>
      <c r="D42" s="6"/>
      <c r="E42" s="6">
        <v>2012</v>
      </c>
      <c r="F42" s="6">
        <v>2012</v>
      </c>
      <c r="G42" s="28">
        <v>0.88700000000000001</v>
      </c>
      <c r="H42" s="28">
        <v>0.88700000000000001</v>
      </c>
      <c r="I42" s="40"/>
      <c r="J42" s="6"/>
      <c r="K42" s="6"/>
      <c r="L42" s="6"/>
      <c r="M42" s="39">
        <v>0</v>
      </c>
      <c r="N42" s="28">
        <v>0.88700000000000001</v>
      </c>
      <c r="O42" s="39">
        <v>0</v>
      </c>
      <c r="P42" s="39"/>
    </row>
    <row r="43" spans="1:16" s="16" customFormat="1" x14ac:dyDescent="0.25">
      <c r="A43" s="6"/>
      <c r="B43" s="23" t="s">
        <v>91</v>
      </c>
      <c r="C43" s="6" t="s">
        <v>58</v>
      </c>
      <c r="D43" s="6"/>
      <c r="E43" s="6">
        <v>2012</v>
      </c>
      <c r="F43" s="6">
        <v>2012</v>
      </c>
      <c r="G43" s="28">
        <v>0.88700000000000001</v>
      </c>
      <c r="H43" s="28">
        <v>0.88700000000000001</v>
      </c>
      <c r="I43" s="40"/>
      <c r="J43" s="6"/>
      <c r="K43" s="6"/>
      <c r="L43" s="6"/>
      <c r="M43" s="39">
        <v>0</v>
      </c>
      <c r="N43" s="28">
        <v>0.88700000000000001</v>
      </c>
      <c r="O43" s="39">
        <v>0</v>
      </c>
      <c r="P43" s="39"/>
    </row>
    <row r="44" spans="1:16" s="16" customFormat="1" x14ac:dyDescent="0.25">
      <c r="A44" s="6"/>
      <c r="B44" s="23" t="s">
        <v>92</v>
      </c>
      <c r="C44" s="6" t="s">
        <v>58</v>
      </c>
      <c r="D44" s="6"/>
      <c r="E44" s="6">
        <v>2012</v>
      </c>
      <c r="F44" s="6">
        <v>2012</v>
      </c>
      <c r="G44" s="28">
        <v>1.016</v>
      </c>
      <c r="H44" s="28">
        <v>1.016</v>
      </c>
      <c r="I44" s="40"/>
      <c r="J44" s="6"/>
      <c r="K44" s="6"/>
      <c r="L44" s="6"/>
      <c r="M44" s="39">
        <v>0</v>
      </c>
      <c r="N44" s="28">
        <v>1.016</v>
      </c>
      <c r="O44" s="39">
        <v>0</v>
      </c>
      <c r="P44" s="39"/>
    </row>
    <row r="45" spans="1:16" s="16" customFormat="1" x14ac:dyDescent="0.25">
      <c r="A45" s="6"/>
      <c r="B45" s="37" t="s">
        <v>56</v>
      </c>
      <c r="C45" s="38"/>
      <c r="D45" s="38"/>
      <c r="E45" s="38"/>
      <c r="F45" s="38"/>
      <c r="G45" s="31">
        <v>2.79</v>
      </c>
      <c r="H45" s="31">
        <v>2.79</v>
      </c>
      <c r="I45" s="31">
        <v>0</v>
      </c>
      <c r="J45" s="39"/>
      <c r="K45" s="39"/>
      <c r="L45" s="39"/>
      <c r="M45" s="39"/>
      <c r="N45" s="31">
        <v>2.79</v>
      </c>
      <c r="O45" s="31">
        <v>0</v>
      </c>
      <c r="P45" s="31"/>
    </row>
    <row r="46" spans="1:16" s="16" customFormat="1" x14ac:dyDescent="0.25">
      <c r="A46" s="46" t="s">
        <v>9</v>
      </c>
      <c r="B46" s="46" t="s">
        <v>19</v>
      </c>
      <c r="C46" s="13"/>
      <c r="D46" s="13"/>
      <c r="E46" s="13"/>
      <c r="F46" s="13"/>
      <c r="G46" s="13"/>
      <c r="H46" s="13"/>
      <c r="I46" s="13"/>
      <c r="J46" s="12"/>
      <c r="K46" s="12"/>
      <c r="L46" s="12"/>
      <c r="M46" s="12"/>
      <c r="N46" s="12"/>
      <c r="O46" s="12"/>
      <c r="P46" s="12"/>
    </row>
    <row r="47" spans="1:16" s="16" customFormat="1" ht="30" x14ac:dyDescent="0.25">
      <c r="A47" s="22"/>
      <c r="B47" s="21" t="s">
        <v>59</v>
      </c>
      <c r="C47" s="12" t="s">
        <v>55</v>
      </c>
      <c r="D47" s="12"/>
      <c r="E47" s="12">
        <v>2012</v>
      </c>
      <c r="F47" s="12">
        <v>2012</v>
      </c>
      <c r="G47" s="49">
        <v>2.883</v>
      </c>
      <c r="H47" s="49">
        <v>2.883</v>
      </c>
      <c r="I47" s="50"/>
      <c r="J47" s="20"/>
      <c r="K47" s="20"/>
      <c r="L47" s="50"/>
      <c r="M47" s="39">
        <v>0</v>
      </c>
      <c r="N47" s="49">
        <v>2.883</v>
      </c>
      <c r="O47" s="49">
        <v>0</v>
      </c>
      <c r="P47" s="49"/>
    </row>
    <row r="48" spans="1:16" hidden="1" x14ac:dyDescent="0.25">
      <c r="A48" s="33" t="s">
        <v>6</v>
      </c>
      <c r="B48" s="33" t="s">
        <v>14</v>
      </c>
      <c r="C48" s="33"/>
      <c r="D48" s="33"/>
      <c r="E48" s="33"/>
      <c r="F48" s="33"/>
      <c r="G48" s="33"/>
      <c r="H48" s="33"/>
      <c r="I48" s="33"/>
      <c r="J48" s="12"/>
      <c r="K48" s="12"/>
      <c r="L48" s="12"/>
      <c r="M48" s="12"/>
      <c r="N48" s="12"/>
      <c r="O48" s="12"/>
      <c r="P48" s="12"/>
    </row>
    <row r="49" spans="1:16" ht="31.5" hidden="1" x14ac:dyDescent="0.25">
      <c r="A49" s="4" t="s">
        <v>7</v>
      </c>
      <c r="B49" s="33" t="s">
        <v>18</v>
      </c>
      <c r="C49" s="33"/>
      <c r="D49" s="33"/>
      <c r="E49" s="33"/>
      <c r="F49" s="33"/>
      <c r="G49" s="33"/>
      <c r="H49" s="33"/>
      <c r="I49" s="33"/>
      <c r="J49" s="12"/>
      <c r="K49" s="12"/>
      <c r="L49" s="12"/>
      <c r="M49" s="12"/>
      <c r="N49" s="12"/>
      <c r="O49" s="12"/>
      <c r="P49" s="12"/>
    </row>
    <row r="50" spans="1:16" hidden="1" x14ac:dyDescent="0.25">
      <c r="A50" s="4" t="s">
        <v>8</v>
      </c>
      <c r="B50" s="3" t="s">
        <v>25</v>
      </c>
      <c r="C50" s="13"/>
      <c r="D50" s="13"/>
      <c r="E50" s="13"/>
      <c r="F50" s="13"/>
      <c r="G50" s="13"/>
      <c r="H50" s="13"/>
      <c r="I50" s="13"/>
      <c r="J50" s="12"/>
      <c r="K50" s="12"/>
      <c r="L50" s="12"/>
      <c r="M50" s="12"/>
      <c r="N50" s="12"/>
      <c r="O50" s="12"/>
      <c r="P50" s="12"/>
    </row>
    <row r="51" spans="1:16" hidden="1" x14ac:dyDescent="0.25">
      <c r="A51" s="12"/>
      <c r="B51" s="23"/>
      <c r="C51" s="12"/>
      <c r="D51" s="13"/>
      <c r="E51" s="12"/>
      <c r="F51" s="12"/>
      <c r="G51" s="30"/>
      <c r="H51" s="30"/>
      <c r="I51" s="29"/>
      <c r="J51" s="12"/>
      <c r="K51" s="12"/>
      <c r="L51" s="12"/>
      <c r="M51" s="12"/>
      <c r="N51" s="30"/>
      <c r="O51" s="12"/>
      <c r="P51" s="12"/>
    </row>
    <row r="52" spans="1:16" s="16" customFormat="1" hidden="1" x14ac:dyDescent="0.25">
      <c r="A52" s="6">
        <v>1</v>
      </c>
      <c r="B52" s="7"/>
      <c r="C52" s="6"/>
      <c r="D52" s="6"/>
      <c r="E52" s="6"/>
      <c r="F52" s="6"/>
      <c r="G52" s="28"/>
      <c r="H52" s="28"/>
      <c r="I52" s="40"/>
      <c r="J52" s="6"/>
      <c r="K52" s="6"/>
      <c r="L52" s="6"/>
      <c r="M52" s="6"/>
      <c r="N52" s="28"/>
      <c r="O52" s="6"/>
      <c r="P52" s="6"/>
    </row>
    <row r="53" spans="1:16" hidden="1" x14ac:dyDescent="0.25">
      <c r="A53" s="6"/>
      <c r="B53" s="38" t="s">
        <v>21</v>
      </c>
      <c r="C53" s="6"/>
      <c r="D53" s="6"/>
      <c r="E53" s="6"/>
      <c r="F53" s="6"/>
      <c r="G53" s="28"/>
      <c r="H53" s="28"/>
      <c r="I53" s="40"/>
      <c r="J53" s="6"/>
      <c r="K53" s="6"/>
      <c r="L53" s="6"/>
      <c r="M53" s="6"/>
      <c r="N53" s="28"/>
      <c r="O53" s="6"/>
      <c r="P53" s="6"/>
    </row>
    <row r="54" spans="1:16" s="16" customFormat="1" hidden="1" x14ac:dyDescent="0.25">
      <c r="A54" s="6">
        <v>2</v>
      </c>
      <c r="B54" s="7"/>
      <c r="C54" s="6"/>
      <c r="D54" s="38"/>
      <c r="E54" s="6"/>
      <c r="F54" s="6"/>
      <c r="G54" s="28"/>
      <c r="H54" s="28"/>
      <c r="I54" s="40"/>
      <c r="J54" s="6"/>
      <c r="K54" s="6"/>
      <c r="L54" s="6"/>
      <c r="M54" s="6"/>
      <c r="N54" s="28"/>
      <c r="O54" s="6"/>
      <c r="P54" s="6"/>
    </row>
    <row r="55" spans="1:16" s="16" customFormat="1" hidden="1" x14ac:dyDescent="0.25">
      <c r="A55" s="6"/>
      <c r="B55" s="38" t="s">
        <v>21</v>
      </c>
      <c r="C55" s="6"/>
      <c r="D55" s="38"/>
      <c r="E55" s="6"/>
      <c r="F55" s="6"/>
      <c r="G55" s="28"/>
      <c r="H55" s="28"/>
      <c r="I55" s="40"/>
      <c r="J55" s="6"/>
      <c r="K55" s="6"/>
      <c r="L55" s="6"/>
      <c r="M55" s="6"/>
      <c r="N55" s="28"/>
      <c r="O55" s="6"/>
      <c r="P55" s="6"/>
    </row>
    <row r="56" spans="1:16" s="16" customFormat="1" hidden="1" x14ac:dyDescent="0.25">
      <c r="A56" s="6">
        <v>3</v>
      </c>
      <c r="B56" s="7"/>
      <c r="C56" s="6"/>
      <c r="D56" s="38"/>
      <c r="E56" s="6"/>
      <c r="F56" s="6"/>
      <c r="G56" s="28"/>
      <c r="H56" s="28"/>
      <c r="I56" s="40"/>
      <c r="J56" s="6"/>
      <c r="K56" s="6"/>
      <c r="L56" s="6"/>
      <c r="M56" s="6"/>
      <c r="N56" s="28"/>
      <c r="O56" s="6"/>
      <c r="P56" s="28"/>
    </row>
    <row r="57" spans="1:16" s="16" customFormat="1" hidden="1" x14ac:dyDescent="0.25">
      <c r="A57" s="6"/>
      <c r="B57" s="38" t="s">
        <v>21</v>
      </c>
      <c r="C57" s="6"/>
      <c r="D57" s="38"/>
      <c r="E57" s="6"/>
      <c r="F57" s="6"/>
      <c r="G57" s="28"/>
      <c r="H57" s="28"/>
      <c r="I57" s="40"/>
      <c r="J57" s="6"/>
      <c r="K57" s="6"/>
      <c r="L57" s="6"/>
      <c r="M57" s="6"/>
      <c r="N57" s="28"/>
      <c r="O57" s="6"/>
      <c r="P57" s="6"/>
    </row>
    <row r="58" spans="1:16" s="16" customFormat="1" hidden="1" x14ac:dyDescent="0.25">
      <c r="A58" s="6">
        <v>4</v>
      </c>
      <c r="B58" s="7"/>
      <c r="C58" s="6"/>
      <c r="D58" s="38"/>
      <c r="E58" s="6"/>
      <c r="F58" s="6"/>
      <c r="G58" s="28"/>
      <c r="H58" s="28"/>
      <c r="I58" s="40"/>
      <c r="J58" s="6"/>
      <c r="K58" s="6"/>
      <c r="L58" s="6"/>
      <c r="M58" s="6"/>
      <c r="N58" s="28"/>
      <c r="O58" s="28"/>
      <c r="P58" s="6"/>
    </row>
    <row r="59" spans="1:16" s="16" customFormat="1" hidden="1" x14ac:dyDescent="0.25">
      <c r="A59" s="6"/>
      <c r="B59" s="38" t="s">
        <v>21</v>
      </c>
      <c r="C59" s="6"/>
      <c r="D59" s="38"/>
      <c r="E59" s="6"/>
      <c r="F59" s="6"/>
      <c r="G59" s="28"/>
      <c r="H59" s="28"/>
      <c r="I59" s="40"/>
      <c r="J59" s="6"/>
      <c r="K59" s="6"/>
      <c r="L59" s="6"/>
      <c r="M59" s="6"/>
      <c r="N59" s="28"/>
      <c r="O59" s="6"/>
      <c r="P59" s="6"/>
    </row>
    <row r="60" spans="1:16" s="16" customFormat="1" hidden="1" x14ac:dyDescent="0.25">
      <c r="A60" s="6">
        <v>5</v>
      </c>
      <c r="B60" s="7"/>
      <c r="C60" s="6"/>
      <c r="D60" s="38"/>
      <c r="E60" s="6"/>
      <c r="F60" s="6"/>
      <c r="G60" s="28"/>
      <c r="H60" s="28"/>
      <c r="I60" s="40"/>
      <c r="J60" s="6"/>
      <c r="K60" s="6"/>
      <c r="L60" s="6"/>
      <c r="M60" s="6"/>
      <c r="N60" s="28"/>
      <c r="O60" s="6"/>
      <c r="P60" s="28"/>
    </row>
    <row r="61" spans="1:16" hidden="1" x14ac:dyDescent="0.25">
      <c r="A61" s="6"/>
      <c r="B61" s="38" t="s">
        <v>21</v>
      </c>
      <c r="C61" s="6"/>
      <c r="D61" s="38"/>
      <c r="E61" s="6"/>
      <c r="F61" s="6"/>
      <c r="G61" s="28"/>
      <c r="H61" s="28"/>
      <c r="I61" s="40"/>
      <c r="J61" s="6"/>
      <c r="K61" s="6"/>
      <c r="L61" s="6"/>
      <c r="M61" s="6"/>
      <c r="N61" s="28"/>
      <c r="O61" s="6"/>
      <c r="P61" s="6"/>
    </row>
    <row r="62" spans="1:16" hidden="1" x14ac:dyDescent="0.25">
      <c r="A62" s="12"/>
      <c r="B62" s="33" t="s">
        <v>56</v>
      </c>
      <c r="C62" s="13"/>
      <c r="D62" s="13"/>
      <c r="E62" s="13"/>
      <c r="F62" s="13"/>
      <c r="G62" s="31">
        <v>0</v>
      </c>
      <c r="H62" s="31">
        <v>0</v>
      </c>
      <c r="I62" s="31">
        <v>0</v>
      </c>
      <c r="J62" s="20"/>
      <c r="K62" s="20"/>
      <c r="L62" s="20"/>
      <c r="M62" s="20"/>
      <c r="N62" s="31">
        <v>0</v>
      </c>
      <c r="O62" s="31">
        <v>0</v>
      </c>
      <c r="P62" s="31">
        <v>0</v>
      </c>
    </row>
    <row r="63" spans="1:16" hidden="1" x14ac:dyDescent="0.25">
      <c r="A63" s="118" t="s">
        <v>16</v>
      </c>
      <c r="B63" s="118"/>
      <c r="C63" s="13"/>
      <c r="D63" s="13"/>
      <c r="E63" s="13"/>
      <c r="F63" s="13"/>
      <c r="G63" s="13"/>
      <c r="H63" s="13"/>
      <c r="I63" s="13"/>
      <c r="J63" s="12"/>
      <c r="K63" s="12"/>
      <c r="L63" s="12"/>
      <c r="M63" s="12"/>
      <c r="N63" s="12"/>
      <c r="O63" s="12"/>
      <c r="P63" s="12"/>
    </row>
    <row r="64" spans="1:16" ht="31.5" hidden="1" x14ac:dyDescent="0.25">
      <c r="A64" s="33"/>
      <c r="B64" s="33" t="s">
        <v>17</v>
      </c>
      <c r="C64" s="13"/>
      <c r="D64" s="13"/>
      <c r="E64" s="13"/>
      <c r="F64" s="13"/>
      <c r="G64" s="13"/>
      <c r="H64" s="13"/>
      <c r="I64" s="13"/>
      <c r="J64" s="12"/>
      <c r="K64" s="12"/>
      <c r="L64" s="12"/>
      <c r="M64" s="12"/>
      <c r="N64" s="12"/>
      <c r="O64" s="12"/>
      <c r="P64" s="12"/>
    </row>
    <row r="65" spans="1:16" hidden="1" x14ac:dyDescent="0.25">
      <c r="A65" s="12" t="s">
        <v>13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16" hidden="1" x14ac:dyDescent="0.25">
      <c r="A66" s="2"/>
      <c r="B66" s="14"/>
      <c r="C66" s="14"/>
      <c r="D66" s="41"/>
      <c r="E66" s="41"/>
      <c r="F66" s="41"/>
      <c r="G66" s="41"/>
      <c r="H66" s="41"/>
      <c r="I66" s="41"/>
      <c r="J66" s="14"/>
      <c r="K66" s="14"/>
      <c r="L66" s="14"/>
      <c r="M66" s="14"/>
      <c r="N66" s="2"/>
      <c r="O66" s="2"/>
      <c r="P66" s="2"/>
    </row>
    <row r="67" spans="1:16" hidden="1" x14ac:dyDescent="0.25">
      <c r="A67" s="2"/>
      <c r="B67" s="43" t="s">
        <v>56</v>
      </c>
      <c r="C67" s="14"/>
      <c r="D67" s="41"/>
      <c r="E67" s="41"/>
      <c r="F67" s="41"/>
      <c r="G67" s="84">
        <v>5.673</v>
      </c>
      <c r="H67" s="84">
        <v>5.673</v>
      </c>
      <c r="I67" s="84">
        <v>0</v>
      </c>
      <c r="J67" s="42"/>
      <c r="K67" s="42"/>
      <c r="L67" s="42"/>
      <c r="M67" s="42"/>
      <c r="N67" s="84">
        <v>5.673</v>
      </c>
      <c r="O67" s="84">
        <v>0</v>
      </c>
      <c r="P67" s="84">
        <v>0</v>
      </c>
    </row>
    <row r="68" spans="1:16" s="85" customFormat="1" ht="18.75" x14ac:dyDescent="0.3">
      <c r="B68" s="86" t="s">
        <v>93</v>
      </c>
      <c r="C68" s="87"/>
      <c r="D68" s="71"/>
      <c r="E68" s="71"/>
      <c r="F68" s="71"/>
      <c r="G68" s="64">
        <v>67.679601439999985</v>
      </c>
      <c r="H68" s="64">
        <v>67.679601439999985</v>
      </c>
      <c r="I68" s="64">
        <v>0</v>
      </c>
      <c r="J68" s="87"/>
      <c r="K68" s="87"/>
      <c r="L68" s="87"/>
      <c r="M68" s="87"/>
      <c r="N68" s="64">
        <v>8.2880000000000003</v>
      </c>
      <c r="O68" s="64">
        <v>10.881140000000002</v>
      </c>
      <c r="P68" s="64">
        <v>10.62</v>
      </c>
    </row>
    <row r="70" spans="1:16" x14ac:dyDescent="0.25">
      <c r="A70" s="15"/>
    </row>
    <row r="71" spans="1:16" x14ac:dyDescent="0.25">
      <c r="A71" s="1"/>
      <c r="B71" s="18"/>
      <c r="C71" s="44"/>
      <c r="D71" s="44"/>
      <c r="E71" s="44"/>
      <c r="F71" s="44"/>
      <c r="G71" s="44"/>
      <c r="H71" s="44"/>
      <c r="I71" s="117"/>
      <c r="J71" s="117"/>
      <c r="K71" s="117"/>
      <c r="L71" s="117"/>
    </row>
  </sheetData>
  <mergeCells count="17">
    <mergeCell ref="I71:L71"/>
    <mergeCell ref="A63:B63"/>
    <mergeCell ref="J8:M8"/>
    <mergeCell ref="N8:P8"/>
    <mergeCell ref="A32:B32"/>
    <mergeCell ref="A38:P38"/>
    <mergeCell ref="A6:P6"/>
    <mergeCell ref="A11:P11"/>
    <mergeCell ref="A8:A10"/>
    <mergeCell ref="B8:B10"/>
    <mergeCell ref="C8:C9"/>
    <mergeCell ref="D8:D9"/>
    <mergeCell ref="E8:E10"/>
    <mergeCell ref="F8:F10"/>
    <mergeCell ref="G8:G9"/>
    <mergeCell ref="H8:H9"/>
    <mergeCell ref="I8:I9"/>
  </mergeCells>
  <printOptions horizontalCentered="1"/>
  <pageMargins left="0.19685039370078741" right="0.19685039370078741" top="0.78740157480314965" bottom="0.19685039370078741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showGridLines="0" view="pageBreakPreview" zoomScale="90" zoomScaleNormal="100" zoomScaleSheetLayoutView="90" workbookViewId="0">
      <selection activeCell="H6" sqref="H6"/>
    </sheetView>
  </sheetViews>
  <sheetFormatPr defaultRowHeight="15.75" x14ac:dyDescent="0.25"/>
  <cols>
    <col min="1" max="1" width="9.25" style="10" bestFit="1" customWidth="1"/>
    <col min="2" max="2" width="55.375" style="10" customWidth="1"/>
    <col min="3" max="3" width="8.125" style="10" bestFit="1" customWidth="1"/>
    <col min="4" max="4" width="7.75" style="10" customWidth="1"/>
    <col min="5" max="5" width="6.875" style="10" customWidth="1"/>
    <col min="6" max="6" width="7.5" style="10" customWidth="1"/>
    <col min="7" max="7" width="8.25" style="10" bestFit="1" customWidth="1"/>
    <col min="8" max="8" width="9.125" style="10" bestFit="1" customWidth="1"/>
    <col min="9" max="9" width="15.625" style="10" customWidth="1"/>
    <col min="10" max="10" width="8.375" style="10" bestFit="1" customWidth="1"/>
    <col min="11" max="11" width="8" style="10" bestFit="1" customWidth="1"/>
    <col min="12" max="12" width="9" style="10"/>
    <col min="13" max="13" width="12.5" style="10" customWidth="1"/>
    <col min="14" max="14" width="8" style="10" customWidth="1"/>
    <col min="15" max="15" width="7.75" style="10" customWidth="1"/>
    <col min="16" max="16" width="14.25" style="10" customWidth="1"/>
    <col min="17" max="17" width="9.125" style="10" customWidth="1"/>
    <col min="18" max="18" width="9.875" style="10" customWidth="1"/>
    <col min="19" max="19" width="12.375" style="16" customWidth="1"/>
    <col min="20" max="20" width="13.25" style="16" customWidth="1"/>
    <col min="21" max="21" width="9.25" style="16" bestFit="1" customWidth="1"/>
    <col min="22" max="22" width="13.375" style="10" customWidth="1"/>
    <col min="23" max="23" width="14.375" style="10" customWidth="1"/>
    <col min="24" max="24" width="6.25" style="10" customWidth="1"/>
    <col min="25" max="31" width="8.75" style="10" customWidth="1"/>
    <col min="32" max="32" width="5.625" style="10" customWidth="1"/>
    <col min="33" max="34" width="8.75" style="10" customWidth="1"/>
    <col min="35" max="35" width="9.25" style="10" customWidth="1"/>
    <col min="36" max="16384" width="9" style="10"/>
  </cols>
  <sheetData>
    <row r="1" spans="1:35" s="60" customFormat="1" ht="19.5" customHeight="1" x14ac:dyDescent="0.4">
      <c r="A1" s="10"/>
      <c r="B1" s="10"/>
      <c r="C1" s="10"/>
      <c r="D1" s="10"/>
      <c r="E1" s="10"/>
      <c r="F1" s="88" t="s">
        <v>94</v>
      </c>
      <c r="S1" s="61"/>
      <c r="T1" s="61"/>
      <c r="U1" s="61"/>
      <c r="AI1" s="62"/>
    </row>
    <row r="2" spans="1:35" x14ac:dyDescent="0.25">
      <c r="F2" s="88" t="s">
        <v>87</v>
      </c>
    </row>
    <row r="3" spans="1:35" x14ac:dyDescent="0.25">
      <c r="F3" s="88" t="s">
        <v>88</v>
      </c>
    </row>
    <row r="4" spans="1:35" x14ac:dyDescent="0.25">
      <c r="F4" s="88" t="s">
        <v>149</v>
      </c>
    </row>
    <row r="5" spans="1:35" x14ac:dyDescent="0.25">
      <c r="F5" s="11"/>
    </row>
    <row r="6" spans="1:35" x14ac:dyDescent="0.25">
      <c r="F6" s="11"/>
    </row>
    <row r="7" spans="1:35" ht="39.75" customHeight="1" x14ac:dyDescent="0.25">
      <c r="A7" s="121" t="s">
        <v>142</v>
      </c>
      <c r="B7" s="121"/>
      <c r="C7" s="121"/>
      <c r="D7" s="121"/>
      <c r="E7" s="121"/>
      <c r="F7" s="121"/>
    </row>
    <row r="8" spans="1:35" ht="16.5" thickBot="1" x14ac:dyDescent="0.3">
      <c r="A8" s="89"/>
      <c r="B8" s="89"/>
      <c r="C8" s="89"/>
      <c r="D8" s="89"/>
      <c r="E8" s="89"/>
      <c r="F8" s="89"/>
    </row>
    <row r="9" spans="1:35" ht="47.25" x14ac:dyDescent="0.25">
      <c r="A9" s="90" t="s">
        <v>10</v>
      </c>
      <c r="B9" s="91" t="s">
        <v>95</v>
      </c>
      <c r="C9" s="91" t="s">
        <v>96</v>
      </c>
      <c r="D9" s="91" t="s">
        <v>97</v>
      </c>
      <c r="E9" s="91" t="s">
        <v>98</v>
      </c>
      <c r="F9" s="92" t="s">
        <v>51</v>
      </c>
    </row>
    <row r="10" spans="1:35" x14ac:dyDescent="0.25">
      <c r="A10" s="93">
        <v>1</v>
      </c>
      <c r="B10" s="3" t="s">
        <v>99</v>
      </c>
      <c r="C10" s="94">
        <v>8.2883200000000006</v>
      </c>
      <c r="D10" s="94">
        <v>10.88078</v>
      </c>
      <c r="E10" s="94">
        <f>E12+E18+E22</f>
        <v>10.62</v>
      </c>
      <c r="F10" s="95">
        <f>C10+D10+E10</f>
        <v>29.789099999999998</v>
      </c>
    </row>
    <row r="11" spans="1:35" x14ac:dyDescent="0.25">
      <c r="A11" s="96" t="s">
        <v>4</v>
      </c>
      <c r="B11" s="13" t="s">
        <v>100</v>
      </c>
      <c r="C11" s="97">
        <v>7.024</v>
      </c>
      <c r="D11" s="97">
        <v>8.8699999999999992</v>
      </c>
      <c r="E11" s="97">
        <f>E12</f>
        <v>1.0863</v>
      </c>
      <c r="F11" s="98">
        <f t="shared" ref="F11:F12" si="0">C11+D11+E11</f>
        <v>16.9803</v>
      </c>
    </row>
    <row r="12" spans="1:35" x14ac:dyDescent="0.25">
      <c r="A12" s="96" t="s">
        <v>101</v>
      </c>
      <c r="B12" s="13" t="s">
        <v>102</v>
      </c>
      <c r="C12" s="97">
        <v>7.024</v>
      </c>
      <c r="D12" s="97">
        <v>8.8699999999999992</v>
      </c>
      <c r="E12" s="97">
        <v>1.0863</v>
      </c>
      <c r="F12" s="98">
        <f t="shared" si="0"/>
        <v>16.9803</v>
      </c>
    </row>
    <row r="13" spans="1:35" x14ac:dyDescent="0.25">
      <c r="A13" s="96" t="s">
        <v>103</v>
      </c>
      <c r="B13" s="13" t="s">
        <v>104</v>
      </c>
      <c r="C13" s="99"/>
      <c r="D13" s="99"/>
      <c r="E13" s="99"/>
      <c r="F13" s="100"/>
    </row>
    <row r="14" spans="1:35" ht="31.5" x14ac:dyDescent="0.25">
      <c r="A14" s="96" t="s">
        <v>105</v>
      </c>
      <c r="B14" s="13" t="s">
        <v>106</v>
      </c>
      <c r="C14" s="99"/>
      <c r="D14" s="99"/>
      <c r="E14" s="99"/>
      <c r="F14" s="100"/>
    </row>
    <row r="15" spans="1:35" ht="18" customHeight="1" x14ac:dyDescent="0.25">
      <c r="A15" s="96" t="s">
        <v>107</v>
      </c>
      <c r="B15" s="13" t="s">
        <v>108</v>
      </c>
      <c r="C15" s="99"/>
      <c r="D15" s="99"/>
      <c r="E15" s="99"/>
      <c r="F15" s="100"/>
    </row>
    <row r="16" spans="1:35" ht="20.25" customHeight="1" x14ac:dyDescent="0.25">
      <c r="A16" s="96" t="s">
        <v>109</v>
      </c>
      <c r="B16" s="13" t="s">
        <v>110</v>
      </c>
      <c r="C16" s="99"/>
      <c r="D16" s="99"/>
      <c r="E16" s="99"/>
      <c r="F16" s="100"/>
    </row>
    <row r="17" spans="1:21" x14ac:dyDescent="0.25">
      <c r="A17" s="96" t="s">
        <v>111</v>
      </c>
      <c r="B17" s="13" t="s">
        <v>112</v>
      </c>
      <c r="C17" s="99"/>
      <c r="D17" s="99"/>
      <c r="E17" s="99"/>
      <c r="F17" s="100"/>
      <c r="S17" s="10"/>
      <c r="T17" s="10"/>
      <c r="U17" s="10"/>
    </row>
    <row r="18" spans="1:21" x14ac:dyDescent="0.25">
      <c r="A18" s="96" t="s">
        <v>5</v>
      </c>
      <c r="B18" s="13" t="s">
        <v>113</v>
      </c>
      <c r="C18" s="99">
        <v>0</v>
      </c>
      <c r="D18" s="99">
        <v>0.35099999999999998</v>
      </c>
      <c r="E18" s="99">
        <v>7.9137000000000004</v>
      </c>
      <c r="F18" s="98">
        <f t="shared" ref="F18:F19" si="1">C18+D18+E18</f>
        <v>8.2647000000000013</v>
      </c>
      <c r="S18" s="10"/>
      <c r="T18" s="10"/>
      <c r="U18" s="10"/>
    </row>
    <row r="19" spans="1:21" x14ac:dyDescent="0.25">
      <c r="A19" s="96" t="s">
        <v>114</v>
      </c>
      <c r="B19" s="13" t="s">
        <v>115</v>
      </c>
      <c r="C19" s="101">
        <v>0</v>
      </c>
      <c r="D19" s="101">
        <v>0.35099999999999998</v>
      </c>
      <c r="E19" s="99">
        <v>7.9137000000000004</v>
      </c>
      <c r="F19" s="98">
        <f t="shared" si="1"/>
        <v>8.2647000000000013</v>
      </c>
      <c r="S19" s="10"/>
      <c r="T19" s="10"/>
      <c r="U19" s="10"/>
    </row>
    <row r="20" spans="1:21" x14ac:dyDescent="0.25">
      <c r="A20" s="96" t="s">
        <v>116</v>
      </c>
      <c r="B20" s="13" t="s">
        <v>117</v>
      </c>
      <c r="C20" s="99"/>
      <c r="D20" s="99"/>
      <c r="E20" s="99"/>
      <c r="F20" s="100"/>
      <c r="S20" s="10"/>
      <c r="T20" s="10"/>
      <c r="U20" s="10"/>
    </row>
    <row r="21" spans="1:21" ht="15.75" customHeight="1" x14ac:dyDescent="0.25">
      <c r="A21" s="96" t="s">
        <v>118</v>
      </c>
      <c r="B21" s="13" t="s">
        <v>119</v>
      </c>
      <c r="C21" s="99"/>
      <c r="D21" s="99"/>
      <c r="E21" s="99"/>
      <c r="F21" s="100"/>
      <c r="S21" s="10"/>
      <c r="T21" s="10"/>
      <c r="U21" s="10"/>
    </row>
    <row r="22" spans="1:21" x14ac:dyDescent="0.25">
      <c r="A22" s="96" t="s">
        <v>9</v>
      </c>
      <c r="B22" s="13" t="s">
        <v>120</v>
      </c>
      <c r="C22" s="99">
        <v>1.2643199999999999</v>
      </c>
      <c r="D22" s="99">
        <v>1.65978</v>
      </c>
      <c r="E22" s="99">
        <f>(E12+E19)/100*18</f>
        <v>1.6199999999999999</v>
      </c>
      <c r="F22" s="100">
        <f>C22+D22+E22</f>
        <v>4.5441000000000003</v>
      </c>
      <c r="S22" s="10"/>
      <c r="T22" s="10"/>
      <c r="U22" s="10"/>
    </row>
    <row r="23" spans="1:21" x14ac:dyDescent="0.25">
      <c r="A23" s="96" t="s">
        <v>11</v>
      </c>
      <c r="B23" s="13" t="s">
        <v>121</v>
      </c>
      <c r="C23" s="56"/>
      <c r="D23" s="56"/>
      <c r="E23" s="56"/>
      <c r="F23" s="102"/>
      <c r="S23" s="10"/>
      <c r="T23" s="10"/>
      <c r="U23" s="10"/>
    </row>
    <row r="24" spans="1:21" x14ac:dyDescent="0.25">
      <c r="A24" s="96" t="s">
        <v>122</v>
      </c>
      <c r="B24" s="13" t="s">
        <v>123</v>
      </c>
      <c r="C24" s="56"/>
      <c r="D24" s="56"/>
      <c r="E24" s="56"/>
      <c r="F24" s="102"/>
      <c r="S24" s="10"/>
      <c r="T24" s="10"/>
      <c r="U24" s="10"/>
    </row>
    <row r="25" spans="1:21" x14ac:dyDescent="0.25">
      <c r="A25" s="96" t="s">
        <v>75</v>
      </c>
      <c r="B25" s="13" t="s">
        <v>124</v>
      </c>
      <c r="C25" s="56"/>
      <c r="D25" s="56"/>
      <c r="E25" s="56"/>
      <c r="F25" s="102"/>
      <c r="S25" s="10"/>
      <c r="T25" s="10"/>
      <c r="U25" s="10"/>
    </row>
    <row r="26" spans="1:21" x14ac:dyDescent="0.25">
      <c r="A26" s="96" t="s">
        <v>6</v>
      </c>
      <c r="B26" s="13" t="s">
        <v>125</v>
      </c>
      <c r="C26" s="56"/>
      <c r="D26" s="56"/>
      <c r="E26" s="56"/>
      <c r="F26" s="102"/>
      <c r="S26" s="10"/>
      <c r="T26" s="10"/>
      <c r="U26" s="10"/>
    </row>
    <row r="27" spans="1:21" x14ac:dyDescent="0.25">
      <c r="A27" s="96" t="s">
        <v>7</v>
      </c>
      <c r="B27" s="13" t="s">
        <v>126</v>
      </c>
      <c r="C27" s="56"/>
      <c r="D27" s="56"/>
      <c r="E27" s="56"/>
      <c r="F27" s="102"/>
      <c r="S27" s="10"/>
      <c r="T27" s="10"/>
      <c r="U27" s="10"/>
    </row>
    <row r="28" spans="1:21" x14ac:dyDescent="0.25">
      <c r="A28" s="96" t="s">
        <v>8</v>
      </c>
      <c r="B28" s="13" t="s">
        <v>127</v>
      </c>
      <c r="C28" s="56"/>
      <c r="D28" s="56"/>
      <c r="E28" s="56"/>
      <c r="F28" s="102"/>
      <c r="S28" s="10"/>
      <c r="T28" s="10"/>
      <c r="U28" s="10"/>
    </row>
    <row r="29" spans="1:21" x14ac:dyDescent="0.25">
      <c r="A29" s="103" t="s">
        <v>128</v>
      </c>
      <c r="B29" s="13" t="s">
        <v>129</v>
      </c>
      <c r="C29" s="56"/>
      <c r="D29" s="56"/>
      <c r="E29" s="56"/>
      <c r="F29" s="102"/>
      <c r="S29" s="10"/>
      <c r="T29" s="10"/>
      <c r="U29" s="10"/>
    </row>
    <row r="30" spans="1:21" x14ac:dyDescent="0.25">
      <c r="A30" s="103" t="s">
        <v>130</v>
      </c>
      <c r="B30" s="13" t="s">
        <v>131</v>
      </c>
      <c r="C30" s="56"/>
      <c r="D30" s="56"/>
      <c r="E30" s="56"/>
      <c r="F30" s="102"/>
      <c r="S30" s="10"/>
      <c r="T30" s="10"/>
      <c r="U30" s="10"/>
    </row>
    <row r="31" spans="1:21" x14ac:dyDescent="0.25">
      <c r="A31" s="96" t="s">
        <v>132</v>
      </c>
      <c r="B31" s="13" t="s">
        <v>133</v>
      </c>
      <c r="C31" s="56"/>
      <c r="D31" s="56"/>
      <c r="E31" s="56"/>
      <c r="F31" s="102"/>
      <c r="S31" s="10"/>
      <c r="T31" s="10"/>
      <c r="U31" s="10"/>
    </row>
    <row r="32" spans="1:21" x14ac:dyDescent="0.25">
      <c r="A32" s="96" t="s">
        <v>134</v>
      </c>
      <c r="B32" s="13" t="s">
        <v>135</v>
      </c>
      <c r="C32" s="56"/>
      <c r="D32" s="56"/>
      <c r="E32" s="56"/>
      <c r="F32" s="102"/>
      <c r="S32" s="10"/>
      <c r="T32" s="10"/>
      <c r="U32" s="10"/>
    </row>
    <row r="33" spans="1:21" x14ac:dyDescent="0.25">
      <c r="A33" s="96" t="s">
        <v>136</v>
      </c>
      <c r="B33" s="13" t="s">
        <v>137</v>
      </c>
      <c r="C33" s="56"/>
      <c r="D33" s="56"/>
      <c r="E33" s="56"/>
      <c r="F33" s="102"/>
      <c r="S33" s="10"/>
      <c r="T33" s="10"/>
      <c r="U33" s="10"/>
    </row>
    <row r="34" spans="1:21" x14ac:dyDescent="0.25">
      <c r="A34" s="104"/>
      <c r="B34" s="3" t="s">
        <v>138</v>
      </c>
      <c r="C34" s="105">
        <v>8.2883200000000006</v>
      </c>
      <c r="D34" s="105">
        <v>10.88078</v>
      </c>
      <c r="E34" s="105">
        <f>E10</f>
        <v>10.62</v>
      </c>
      <c r="F34" s="106">
        <f>C34+D34+E34</f>
        <v>29.789099999999998</v>
      </c>
      <c r="S34" s="10"/>
      <c r="T34" s="10"/>
      <c r="U34" s="10"/>
    </row>
    <row r="35" spans="1:21" x14ac:dyDescent="0.25">
      <c r="A35" s="107"/>
      <c r="B35" s="13" t="s">
        <v>139</v>
      </c>
      <c r="C35" s="56"/>
      <c r="D35" s="56"/>
      <c r="E35" s="56"/>
      <c r="F35" s="102"/>
      <c r="S35" s="10"/>
      <c r="T35" s="10"/>
      <c r="U35" s="10"/>
    </row>
    <row r="36" spans="1:21" x14ac:dyDescent="0.25">
      <c r="A36" s="107"/>
      <c r="B36" s="108" t="s">
        <v>140</v>
      </c>
      <c r="C36" s="56"/>
      <c r="D36" s="56"/>
      <c r="E36" s="56"/>
      <c r="F36" s="102"/>
      <c r="S36" s="10"/>
      <c r="T36" s="10"/>
      <c r="U36" s="10"/>
    </row>
    <row r="37" spans="1:21" ht="16.5" thickBot="1" x14ac:dyDescent="0.3">
      <c r="A37" s="109"/>
      <c r="B37" s="110" t="s">
        <v>141</v>
      </c>
      <c r="C37" s="111"/>
      <c r="D37" s="111"/>
      <c r="E37" s="111"/>
      <c r="F37" s="112"/>
      <c r="S37" s="10"/>
      <c r="T37" s="10"/>
      <c r="U37" s="10"/>
    </row>
    <row r="38" spans="1:21" x14ac:dyDescent="0.25">
      <c r="S38" s="10"/>
      <c r="T38" s="10"/>
      <c r="U38" s="10"/>
    </row>
    <row r="39" spans="1:21" x14ac:dyDescent="0.25">
      <c r="S39" s="10"/>
      <c r="T39" s="10"/>
      <c r="U39" s="10"/>
    </row>
    <row r="40" spans="1:21" x14ac:dyDescent="0.25">
      <c r="S40" s="10"/>
      <c r="T40" s="10"/>
      <c r="U40" s="10"/>
    </row>
    <row r="41" spans="1:21" x14ac:dyDescent="0.25">
      <c r="S41" s="10"/>
      <c r="T41" s="10"/>
      <c r="U41" s="10"/>
    </row>
    <row r="42" spans="1:21" x14ac:dyDescent="0.25">
      <c r="S42" s="10"/>
      <c r="T42" s="10"/>
      <c r="U42" s="10"/>
    </row>
    <row r="43" spans="1:21" x14ac:dyDescent="0.25">
      <c r="S43" s="10"/>
      <c r="T43" s="10"/>
      <c r="U43" s="10"/>
    </row>
    <row r="44" spans="1:21" x14ac:dyDescent="0.25">
      <c r="S44" s="10"/>
      <c r="T44" s="10"/>
      <c r="U44" s="10"/>
    </row>
    <row r="45" spans="1:21" x14ac:dyDescent="0.25">
      <c r="S45" s="10"/>
      <c r="T45" s="10"/>
      <c r="U45" s="10"/>
    </row>
    <row r="46" spans="1:21" x14ac:dyDescent="0.25">
      <c r="S46" s="10"/>
      <c r="T46" s="10"/>
      <c r="U46" s="10"/>
    </row>
    <row r="47" spans="1:21" x14ac:dyDescent="0.25">
      <c r="S47" s="10"/>
      <c r="T47" s="10"/>
      <c r="U47" s="10"/>
    </row>
    <row r="48" spans="1:21" x14ac:dyDescent="0.25">
      <c r="S48" s="10"/>
      <c r="T48" s="10"/>
      <c r="U48" s="10"/>
    </row>
    <row r="49" spans="19:21" x14ac:dyDescent="0.25">
      <c r="S49" s="10"/>
      <c r="T49" s="10"/>
      <c r="U49" s="10"/>
    </row>
    <row r="50" spans="19:21" x14ac:dyDescent="0.25">
      <c r="S50" s="10"/>
      <c r="T50" s="10"/>
      <c r="U50" s="10"/>
    </row>
    <row r="51" spans="19:21" x14ac:dyDescent="0.25">
      <c r="S51" s="10"/>
      <c r="T51" s="10"/>
      <c r="U51" s="10"/>
    </row>
    <row r="52" spans="19:21" x14ac:dyDescent="0.25">
      <c r="S52" s="10"/>
      <c r="T52" s="10"/>
      <c r="U52" s="10"/>
    </row>
    <row r="53" spans="19:21" x14ac:dyDescent="0.25">
      <c r="S53" s="10"/>
      <c r="T53" s="10"/>
      <c r="U53" s="10"/>
    </row>
    <row r="54" spans="19:21" x14ac:dyDescent="0.25">
      <c r="S54" s="10"/>
      <c r="T54" s="10"/>
      <c r="U54" s="10"/>
    </row>
    <row r="55" spans="19:21" x14ac:dyDescent="0.25">
      <c r="S55" s="10"/>
      <c r="T55" s="10"/>
      <c r="U55" s="10"/>
    </row>
    <row r="56" spans="19:21" x14ac:dyDescent="0.25">
      <c r="S56" s="10"/>
      <c r="T56" s="10"/>
      <c r="U56" s="10"/>
    </row>
    <row r="57" spans="19:21" x14ac:dyDescent="0.25">
      <c r="S57" s="10"/>
      <c r="T57" s="10"/>
      <c r="U57" s="10"/>
    </row>
    <row r="58" spans="19:21" x14ac:dyDescent="0.25">
      <c r="S58" s="10"/>
      <c r="T58" s="10"/>
      <c r="U58" s="10"/>
    </row>
    <row r="59" spans="19:21" x14ac:dyDescent="0.25">
      <c r="S59" s="10"/>
      <c r="T59" s="10"/>
      <c r="U59" s="10"/>
    </row>
    <row r="60" spans="19:21" x14ac:dyDescent="0.25">
      <c r="S60" s="10"/>
      <c r="T60" s="10"/>
      <c r="U60" s="10"/>
    </row>
    <row r="61" spans="19:21" x14ac:dyDescent="0.25">
      <c r="S61" s="10"/>
      <c r="T61" s="10"/>
      <c r="U61" s="10"/>
    </row>
    <row r="62" spans="19:21" x14ac:dyDescent="0.25">
      <c r="S62" s="10"/>
      <c r="T62" s="10"/>
      <c r="U62" s="10"/>
    </row>
    <row r="63" spans="19:21" x14ac:dyDescent="0.25">
      <c r="S63" s="10"/>
      <c r="T63" s="10"/>
      <c r="U63" s="10"/>
    </row>
  </sheetData>
  <mergeCells count="1">
    <mergeCell ref="A7:F7"/>
  </mergeCells>
  <printOptions horizontalCentered="1"/>
  <pageMargins left="0.78740157480314965" right="0.39370078740157483" top="0.39370078740157483" bottom="0.39370078740157483" header="0" footer="0"/>
  <pageSetup paperSize="9" scale="83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7"/>
  <sheetViews>
    <sheetView showGridLines="0" tabSelected="1" view="pageBreakPreview" zoomScale="70" zoomScaleNormal="100" zoomScaleSheetLayoutView="70" workbookViewId="0">
      <selection activeCell="O52" sqref="O52"/>
    </sheetView>
  </sheetViews>
  <sheetFormatPr defaultRowHeight="15.75" x14ac:dyDescent="0.25"/>
  <cols>
    <col min="1" max="1" width="7.25" style="17" customWidth="1"/>
    <col min="2" max="2" width="57.25" style="17" customWidth="1"/>
    <col min="3" max="10" width="9.5" style="17" customWidth="1"/>
    <col min="11" max="11" width="14.25" style="17" customWidth="1"/>
    <col min="12" max="12" width="9.375" style="17" hidden="1" customWidth="1"/>
    <col min="13" max="19" width="9" style="17"/>
    <col min="20" max="20" width="0" style="17" hidden="1" customWidth="1"/>
    <col min="21" max="16384" width="9" style="17"/>
  </cols>
  <sheetData>
    <row r="1" spans="1:26" s="61" customFormat="1" ht="21.75" customHeight="1" x14ac:dyDescent="0.4">
      <c r="Z1" s="113" t="s">
        <v>146</v>
      </c>
    </row>
    <row r="2" spans="1:26" s="61" customFormat="1" ht="21" customHeight="1" x14ac:dyDescent="0.4">
      <c r="Z2" s="113" t="s">
        <v>87</v>
      </c>
    </row>
    <row r="3" spans="1:26" s="61" customFormat="1" ht="21" customHeight="1" x14ac:dyDescent="0.4">
      <c r="Z3" s="113" t="s">
        <v>88</v>
      </c>
    </row>
    <row r="4" spans="1:26" s="61" customFormat="1" ht="26.25" x14ac:dyDescent="0.4">
      <c r="R4" s="67"/>
      <c r="S4" s="67"/>
      <c r="T4" s="67"/>
      <c r="Z4" s="113" t="s">
        <v>150</v>
      </c>
    </row>
    <row r="5" spans="1:26" s="61" customFormat="1" ht="26.25" x14ac:dyDescent="0.4">
      <c r="A5" s="68"/>
      <c r="C5" s="67"/>
      <c r="R5" s="68"/>
      <c r="V5" s="69"/>
    </row>
    <row r="6" spans="1:26" s="16" customFormat="1" ht="18.75" x14ac:dyDescent="0.3">
      <c r="A6" s="126" t="s">
        <v>60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</row>
    <row r="7" spans="1:26" s="16" customFormat="1" hidden="1" x14ac:dyDescent="0.25">
      <c r="B7" s="45" t="s">
        <v>61</v>
      </c>
      <c r="C7" s="127" t="s">
        <v>62</v>
      </c>
      <c r="D7" s="127"/>
      <c r="E7" s="127"/>
      <c r="F7" s="127"/>
      <c r="G7" s="127"/>
      <c r="H7" s="127"/>
      <c r="I7" s="127"/>
      <c r="J7" s="127"/>
    </row>
    <row r="8" spans="1:26" s="16" customFormat="1" x14ac:dyDescent="0.25"/>
    <row r="9" spans="1:26" s="16" customFormat="1" ht="37.5" customHeight="1" x14ac:dyDescent="0.25">
      <c r="A9" s="116" t="s">
        <v>3</v>
      </c>
      <c r="B9" s="116" t="s">
        <v>63</v>
      </c>
      <c r="C9" s="116" t="s">
        <v>47</v>
      </c>
      <c r="D9" s="116"/>
      <c r="E9" s="116"/>
      <c r="F9" s="116"/>
      <c r="G9" s="116" t="s">
        <v>66</v>
      </c>
      <c r="H9" s="116"/>
      <c r="I9" s="116"/>
      <c r="J9" s="116"/>
      <c r="K9" s="116" t="s">
        <v>143</v>
      </c>
      <c r="L9" s="124" t="s">
        <v>70</v>
      </c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26" s="16" customFormat="1" ht="28.5" customHeight="1" x14ac:dyDescent="0.25">
      <c r="A10" s="116"/>
      <c r="B10" s="116"/>
      <c r="C10" s="116" t="s">
        <v>69</v>
      </c>
      <c r="D10" s="116"/>
      <c r="E10" s="116"/>
      <c r="F10" s="116"/>
      <c r="G10" s="116" t="s">
        <v>69</v>
      </c>
      <c r="H10" s="116"/>
      <c r="I10" s="116"/>
      <c r="J10" s="116"/>
      <c r="K10" s="116"/>
      <c r="L10" s="116" t="s">
        <v>48</v>
      </c>
      <c r="M10" s="124" t="s">
        <v>49</v>
      </c>
      <c r="N10" s="124"/>
      <c r="O10" s="124"/>
      <c r="P10" s="124"/>
      <c r="Q10" s="124"/>
      <c r="R10" s="116" t="s">
        <v>50</v>
      </c>
      <c r="S10" s="116" t="s">
        <v>51</v>
      </c>
      <c r="T10" s="116" t="s">
        <v>48</v>
      </c>
      <c r="U10" s="124" t="s">
        <v>49</v>
      </c>
      <c r="V10" s="124"/>
      <c r="W10" s="124"/>
      <c r="X10" s="124"/>
      <c r="Y10" s="124"/>
      <c r="Z10" s="116" t="s">
        <v>50</v>
      </c>
    </row>
    <row r="11" spans="1:26" s="16" customFormat="1" ht="53.25" customHeight="1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82" t="s">
        <v>71</v>
      </c>
      <c r="N11" s="82" t="s">
        <v>72</v>
      </c>
      <c r="O11" s="82" t="s">
        <v>73</v>
      </c>
      <c r="P11" s="82" t="s">
        <v>74</v>
      </c>
      <c r="Q11" s="82" t="s">
        <v>51</v>
      </c>
      <c r="R11" s="116"/>
      <c r="S11" s="116"/>
      <c r="T11" s="116"/>
      <c r="U11" s="82" t="s">
        <v>71</v>
      </c>
      <c r="V11" s="82" t="s">
        <v>72</v>
      </c>
      <c r="W11" s="82" t="s">
        <v>73</v>
      </c>
      <c r="X11" s="82" t="s">
        <v>74</v>
      </c>
      <c r="Y11" s="82" t="s">
        <v>51</v>
      </c>
      <c r="Z11" s="116"/>
    </row>
    <row r="12" spans="1:26" s="16" customFormat="1" x14ac:dyDescent="0.25">
      <c r="A12" s="116"/>
      <c r="B12" s="116"/>
      <c r="C12" s="80">
        <v>2012</v>
      </c>
      <c r="D12" s="80">
        <v>2013</v>
      </c>
      <c r="E12" s="80">
        <v>2014</v>
      </c>
      <c r="F12" s="80" t="s">
        <v>51</v>
      </c>
      <c r="G12" s="80">
        <v>2012</v>
      </c>
      <c r="H12" s="80">
        <v>2013</v>
      </c>
      <c r="I12" s="80">
        <v>2014</v>
      </c>
      <c r="J12" s="80" t="s">
        <v>51</v>
      </c>
      <c r="K12" s="80" t="s">
        <v>145</v>
      </c>
      <c r="L12" s="119" t="s">
        <v>144</v>
      </c>
      <c r="M12" s="119"/>
      <c r="N12" s="119"/>
      <c r="O12" s="119"/>
      <c r="P12" s="119"/>
      <c r="Q12" s="119"/>
      <c r="R12" s="119"/>
      <c r="S12" s="119"/>
      <c r="T12" s="81"/>
      <c r="U12" s="119" t="s">
        <v>147</v>
      </c>
      <c r="V12" s="119"/>
      <c r="W12" s="119"/>
      <c r="X12" s="119"/>
      <c r="Y12" s="119"/>
      <c r="Z12" s="119"/>
    </row>
    <row r="13" spans="1:26" s="16" customFormat="1" x14ac:dyDescent="0.25">
      <c r="A13" s="81">
        <v>1</v>
      </c>
      <c r="B13" s="81">
        <v>2</v>
      </c>
      <c r="C13" s="81">
        <v>3</v>
      </c>
      <c r="D13" s="81">
        <v>4</v>
      </c>
      <c r="E13" s="81">
        <v>5</v>
      </c>
      <c r="F13" s="81">
        <v>6</v>
      </c>
      <c r="G13" s="81">
        <v>7</v>
      </c>
      <c r="H13" s="81">
        <v>8</v>
      </c>
      <c r="I13" s="81">
        <v>9</v>
      </c>
      <c r="J13" s="81">
        <v>10</v>
      </c>
      <c r="K13" s="81">
        <v>11</v>
      </c>
      <c r="L13" s="81"/>
      <c r="M13" s="81">
        <v>12</v>
      </c>
      <c r="N13" s="81">
        <v>13</v>
      </c>
      <c r="O13" s="81">
        <v>14</v>
      </c>
      <c r="P13" s="81">
        <v>15</v>
      </c>
      <c r="Q13" s="81">
        <v>16</v>
      </c>
      <c r="R13" s="81">
        <v>17</v>
      </c>
      <c r="S13" s="81">
        <v>19</v>
      </c>
      <c r="T13" s="81"/>
      <c r="U13" s="81">
        <v>20</v>
      </c>
      <c r="V13" s="81">
        <v>21</v>
      </c>
      <c r="W13" s="81">
        <v>22</v>
      </c>
      <c r="X13" s="81">
        <v>23</v>
      </c>
      <c r="Y13" s="81">
        <v>24</v>
      </c>
      <c r="Z13" s="81">
        <v>25</v>
      </c>
    </row>
    <row r="14" spans="1:26" s="16" customFormat="1" x14ac:dyDescent="0.25">
      <c r="A14" s="124" t="s">
        <v>27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spans="1:26" s="16" customFormat="1" ht="15.75" customHeight="1" x14ac:dyDescent="0.25">
      <c r="A15" s="125" t="s">
        <v>18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s="26" customFormat="1" ht="18.75" hidden="1" x14ac:dyDescent="0.3">
      <c r="A16" s="27"/>
      <c r="B16" s="73" t="s">
        <v>23</v>
      </c>
      <c r="C16" s="25"/>
      <c r="D16" s="25"/>
      <c r="E16" s="25"/>
      <c r="F16" s="75">
        <f>C16+D16+E16</f>
        <v>0</v>
      </c>
      <c r="G16" s="75"/>
      <c r="H16" s="75"/>
      <c r="I16" s="75"/>
      <c r="J16" s="75">
        <f>G16+H16+I16</f>
        <v>0</v>
      </c>
      <c r="K16" s="76">
        <f>2.615/1.18</f>
        <v>2.2161016949152543</v>
      </c>
      <c r="L16" s="76"/>
      <c r="M16" s="77"/>
      <c r="N16" s="77"/>
      <c r="O16" s="77"/>
      <c r="P16" s="77"/>
      <c r="Q16" s="77">
        <f>M16+N16+O16+P16</f>
        <v>0</v>
      </c>
      <c r="R16" s="77"/>
      <c r="S16" s="77" t="e">
        <f>Q16+R16+#REF!</f>
        <v>#REF!</v>
      </c>
      <c r="T16" s="77"/>
      <c r="U16" s="77"/>
      <c r="V16" s="77"/>
      <c r="W16" s="77"/>
      <c r="X16" s="77"/>
      <c r="Y16" s="77">
        <f>U16+V16+W16+X16</f>
        <v>0</v>
      </c>
      <c r="Z16" s="77"/>
    </row>
    <row r="17" spans="1:26" s="16" customFormat="1" ht="37.5" x14ac:dyDescent="0.3">
      <c r="A17" s="6"/>
      <c r="B17" s="63" t="s">
        <v>28</v>
      </c>
      <c r="C17" s="5"/>
      <c r="D17" s="5"/>
      <c r="E17" s="5"/>
      <c r="F17" s="63">
        <f>C17+D17+E17</f>
        <v>0</v>
      </c>
      <c r="G17" s="63"/>
      <c r="H17" s="63"/>
      <c r="I17" s="63"/>
      <c r="J17" s="63">
        <f>G17+H17+I17</f>
        <v>0</v>
      </c>
      <c r="K17" s="70">
        <f>35.663/1.18</f>
        <v>30.222881355932202</v>
      </c>
      <c r="L17" s="70"/>
      <c r="M17" s="71"/>
      <c r="N17" s="71"/>
      <c r="O17" s="71"/>
      <c r="P17" s="71"/>
      <c r="Q17" s="71">
        <f t="shared" ref="Q17:Q20" si="0">M17+N17+O17+P17</f>
        <v>0</v>
      </c>
      <c r="R17" s="71">
        <v>22</v>
      </c>
      <c r="S17" s="71">
        <f>Q17+R17</f>
        <v>22</v>
      </c>
      <c r="T17" s="71"/>
      <c r="U17" s="70"/>
      <c r="V17" s="70"/>
      <c r="W17" s="70"/>
      <c r="X17" s="70"/>
      <c r="Y17" s="70">
        <f t="shared" ref="Y17:Y20" si="1">U17+V17+W17+X17</f>
        <v>0</v>
      </c>
      <c r="Z17" s="70"/>
    </row>
    <row r="18" spans="1:26" s="26" customFormat="1" ht="37.5" hidden="1" x14ac:dyDescent="0.3">
      <c r="A18" s="27"/>
      <c r="B18" s="73" t="s">
        <v>29</v>
      </c>
      <c r="C18" s="25"/>
      <c r="D18" s="25"/>
      <c r="E18" s="25"/>
      <c r="F18" s="75">
        <f t="shared" ref="F18:F20" si="2">C18+D18+E18</f>
        <v>0</v>
      </c>
      <c r="G18" s="75"/>
      <c r="H18" s="75"/>
      <c r="I18" s="75"/>
      <c r="J18" s="75">
        <f t="shared" ref="J18:J20" si="3">G18+H18+I18</f>
        <v>0</v>
      </c>
      <c r="K18" s="76">
        <f>5.711/1.18</f>
        <v>4.8398305084745772</v>
      </c>
      <c r="L18" s="76"/>
      <c r="M18" s="77"/>
      <c r="N18" s="77"/>
      <c r="O18" s="77"/>
      <c r="P18" s="77"/>
      <c r="Q18" s="77">
        <f t="shared" si="0"/>
        <v>0</v>
      </c>
      <c r="R18" s="77">
        <v>27</v>
      </c>
      <c r="S18" s="71">
        <f t="shared" ref="S18:S21" si="4">Q18+R18</f>
        <v>27</v>
      </c>
      <c r="T18" s="77"/>
      <c r="U18" s="76"/>
      <c r="V18" s="76"/>
      <c r="W18" s="76"/>
      <c r="X18" s="76"/>
      <c r="Y18" s="76">
        <f t="shared" si="1"/>
        <v>0</v>
      </c>
      <c r="Z18" s="76"/>
    </row>
    <row r="19" spans="1:26" s="16" customFormat="1" ht="18.75" x14ac:dyDescent="0.3">
      <c r="A19" s="6"/>
      <c r="B19" s="63" t="s">
        <v>65</v>
      </c>
      <c r="C19" s="5"/>
      <c r="D19" s="5"/>
      <c r="E19" s="5"/>
      <c r="F19" s="63">
        <f t="shared" si="2"/>
        <v>0</v>
      </c>
      <c r="G19" s="63"/>
      <c r="H19" s="63"/>
      <c r="I19" s="63"/>
      <c r="J19" s="63">
        <f t="shared" si="3"/>
        <v>0</v>
      </c>
      <c r="K19" s="70">
        <f>1.48/1.18</f>
        <v>1.2542372881355932</v>
      </c>
      <c r="L19" s="70"/>
      <c r="M19" s="71"/>
      <c r="N19" s="71"/>
      <c r="O19" s="71"/>
      <c r="P19" s="71"/>
      <c r="Q19" s="71">
        <f t="shared" si="0"/>
        <v>0</v>
      </c>
      <c r="R19" s="71"/>
      <c r="S19" s="71">
        <f t="shared" si="4"/>
        <v>0</v>
      </c>
      <c r="T19" s="71"/>
      <c r="U19" s="70"/>
      <c r="V19" s="70"/>
      <c r="W19" s="70"/>
      <c r="X19" s="70"/>
      <c r="Y19" s="70">
        <f t="shared" si="1"/>
        <v>0</v>
      </c>
      <c r="Z19" s="70"/>
    </row>
    <row r="20" spans="1:26" s="16" customFormat="1" ht="18.75" x14ac:dyDescent="0.3">
      <c r="A20" s="6"/>
      <c r="B20" s="63" t="s">
        <v>67</v>
      </c>
      <c r="C20" s="5"/>
      <c r="D20" s="5"/>
      <c r="E20" s="5"/>
      <c r="F20" s="63">
        <f t="shared" si="2"/>
        <v>0</v>
      </c>
      <c r="G20" s="63"/>
      <c r="H20" s="63"/>
      <c r="I20" s="63"/>
      <c r="J20" s="63">
        <f t="shared" si="3"/>
        <v>0</v>
      </c>
      <c r="K20" s="70">
        <f>2/1.18</f>
        <v>1.6949152542372883</v>
      </c>
      <c r="L20" s="70"/>
      <c r="M20" s="71"/>
      <c r="N20" s="71"/>
      <c r="O20" s="71"/>
      <c r="P20" s="71">
        <v>4</v>
      </c>
      <c r="Q20" s="71">
        <f t="shared" si="0"/>
        <v>4</v>
      </c>
      <c r="R20" s="71"/>
      <c r="S20" s="71">
        <f t="shared" si="4"/>
        <v>4</v>
      </c>
      <c r="T20" s="71"/>
      <c r="U20" s="70"/>
      <c r="V20" s="70"/>
      <c r="W20" s="70"/>
      <c r="X20" s="70">
        <v>2</v>
      </c>
      <c r="Y20" s="70">
        <f t="shared" si="1"/>
        <v>2</v>
      </c>
      <c r="Z20" s="70"/>
    </row>
    <row r="21" spans="1:26" s="16" customFormat="1" ht="75" x14ac:dyDescent="0.3">
      <c r="A21" s="6"/>
      <c r="B21" s="63" t="s">
        <v>30</v>
      </c>
      <c r="C21" s="5"/>
      <c r="D21" s="5"/>
      <c r="E21" s="5"/>
      <c r="F21" s="63">
        <f t="shared" ref="F21" si="5">C21+D21+E21</f>
        <v>0</v>
      </c>
      <c r="G21" s="63"/>
      <c r="H21" s="63"/>
      <c r="I21" s="63"/>
      <c r="J21" s="63">
        <f t="shared" ref="J21" si="6">G21+H21+I21</f>
        <v>0</v>
      </c>
      <c r="K21" s="70">
        <f>1.54/1.18</f>
        <v>1.3050847457627119</v>
      </c>
      <c r="L21" s="70"/>
      <c r="M21" s="71"/>
      <c r="N21" s="71"/>
      <c r="O21" s="71"/>
      <c r="P21" s="71"/>
      <c r="Q21" s="71">
        <f t="shared" ref="Q21" si="7">M21+N21+O21+P21</f>
        <v>0</v>
      </c>
      <c r="R21" s="71"/>
      <c r="S21" s="71">
        <f t="shared" si="4"/>
        <v>0</v>
      </c>
      <c r="T21" s="71"/>
      <c r="U21" s="70"/>
      <c r="V21" s="70"/>
      <c r="W21" s="70"/>
      <c r="X21" s="70">
        <v>1.54</v>
      </c>
      <c r="Y21" s="70">
        <f t="shared" ref="Y21" si="8">U21+V21+W21+X21</f>
        <v>1.54</v>
      </c>
      <c r="Z21" s="70"/>
    </row>
    <row r="22" spans="1:26" s="16" customFormat="1" hidden="1" x14ac:dyDescent="0.25">
      <c r="A22" s="124" t="s">
        <v>2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spans="1:26" s="16" customFormat="1" ht="45" hidden="1" x14ac:dyDescent="0.25">
      <c r="A23" s="22">
        <v>1</v>
      </c>
      <c r="B23" s="23" t="s">
        <v>0</v>
      </c>
      <c r="C23" s="5" t="e">
        <f>D23+F23+#REF!+#REF!</f>
        <v>#REF!</v>
      </c>
      <c r="D23" s="5"/>
      <c r="E23" s="5"/>
      <c r="F23" s="5"/>
      <c r="G23" s="5" t="e">
        <f>H23+J23+#REF!+#REF!</f>
        <v>#REF!</v>
      </c>
      <c r="H23" s="5"/>
      <c r="I23" s="5"/>
      <c r="J23" s="5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s="16" customFormat="1" hidden="1" x14ac:dyDescent="0.25">
      <c r="A24" s="22">
        <v>1</v>
      </c>
      <c r="B24" s="23" t="s">
        <v>39</v>
      </c>
      <c r="C24" s="51" t="e">
        <f>D24+F24+#REF!+#REF!</f>
        <v>#REF!</v>
      </c>
      <c r="D24" s="5"/>
      <c r="E24" s="5"/>
      <c r="F24" s="52">
        <f>15.58163999/2</f>
        <v>7.7908199949999997</v>
      </c>
      <c r="G24" s="51" t="e">
        <f>H24+J24+#REF!+#REF!</f>
        <v>#REF!</v>
      </c>
      <c r="H24" s="5"/>
      <c r="I24" s="5"/>
      <c r="J24" s="52">
        <f>15.58163999/2</f>
        <v>7.7908199949999997</v>
      </c>
      <c r="K24" s="56" t="s">
        <v>41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s="16" customFormat="1" hidden="1" x14ac:dyDescent="0.25">
      <c r="A25" s="22">
        <v>2</v>
      </c>
      <c r="B25" s="23" t="s">
        <v>1</v>
      </c>
      <c r="C25" s="5" t="e">
        <f>D25+F25+#REF!+#REF!</f>
        <v>#REF!</v>
      </c>
      <c r="D25" s="5"/>
      <c r="E25" s="5"/>
      <c r="F25" s="5"/>
      <c r="G25" s="5" t="e">
        <f>H25+J25+#REF!+#REF!</f>
        <v>#REF!</v>
      </c>
      <c r="H25" s="5"/>
      <c r="I25" s="5"/>
      <c r="J25" s="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s="26" customFormat="1" ht="37.5" hidden="1" x14ac:dyDescent="0.3">
      <c r="A26" s="24"/>
      <c r="B26" s="74" t="s">
        <v>68</v>
      </c>
      <c r="C26" s="25"/>
      <c r="D26" s="25"/>
      <c r="E26" s="25"/>
      <c r="F26" s="75">
        <f t="shared" ref="F26" si="9">C26+D26+E26</f>
        <v>0</v>
      </c>
      <c r="G26" s="75"/>
      <c r="H26" s="75"/>
      <c r="I26" s="75"/>
      <c r="J26" s="75">
        <f t="shared" ref="J26" si="10">G26+H26+I26</f>
        <v>0</v>
      </c>
      <c r="K26" s="76">
        <f>0.933/1.18</f>
        <v>0.79067796610169505</v>
      </c>
      <c r="L26" s="76"/>
      <c r="M26" s="77"/>
      <c r="N26" s="77"/>
      <c r="O26" s="77"/>
      <c r="P26" s="77"/>
      <c r="Q26" s="77">
        <f t="shared" ref="Q26" si="11">M26+N26+O26+P26</f>
        <v>0</v>
      </c>
      <c r="R26" s="77"/>
      <c r="S26" s="77" t="e">
        <f>Q26+R26+#REF!</f>
        <v>#REF!</v>
      </c>
      <c r="T26" s="77"/>
      <c r="U26" s="77"/>
      <c r="V26" s="77"/>
      <c r="W26" s="77">
        <v>0.93300000000000005</v>
      </c>
      <c r="X26" s="77"/>
      <c r="Y26" s="77">
        <f t="shared" ref="Y26" si="12">U26+V26+W26+X26</f>
        <v>0.93300000000000005</v>
      </c>
      <c r="Z26" s="77"/>
    </row>
    <row r="27" spans="1:26" s="16" customFormat="1" x14ac:dyDescent="0.25">
      <c r="A27" s="124" t="s">
        <v>25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spans="1:26" s="16" customFormat="1" ht="37.5" x14ac:dyDescent="0.3">
      <c r="A28" s="53"/>
      <c r="B28" s="63" t="s">
        <v>31</v>
      </c>
      <c r="C28" s="5"/>
      <c r="D28" s="5"/>
      <c r="E28" s="5"/>
      <c r="F28" s="63">
        <f t="shared" ref="F28" si="13">C28+D28+E28</f>
        <v>0</v>
      </c>
      <c r="G28" s="63"/>
      <c r="H28" s="63"/>
      <c r="I28" s="63"/>
      <c r="J28" s="63">
        <f t="shared" ref="J28" si="14">G28+H28+I28</f>
        <v>0</v>
      </c>
      <c r="K28" s="70">
        <f>15.08/1.18</f>
        <v>12.779661016949154</v>
      </c>
      <c r="L28" s="70"/>
      <c r="M28" s="71"/>
      <c r="N28" s="71"/>
      <c r="O28" s="71"/>
      <c r="P28" s="71"/>
      <c r="Q28" s="71">
        <f t="shared" ref="Q28" si="15">M28+N28+O28+P28</f>
        <v>0</v>
      </c>
      <c r="R28" s="71">
        <v>2</v>
      </c>
      <c r="S28" s="71">
        <f>Q28+R28</f>
        <v>2</v>
      </c>
      <c r="T28" s="71"/>
      <c r="U28" s="70"/>
      <c r="V28" s="70"/>
      <c r="W28" s="70"/>
      <c r="X28" s="70"/>
      <c r="Y28" s="70">
        <f t="shared" ref="Y28" si="16">U28+V28+W28+X28</f>
        <v>0</v>
      </c>
      <c r="Z28" s="71"/>
    </row>
    <row r="29" spans="1:26" s="16" customFormat="1" hidden="1" x14ac:dyDescent="0.25">
      <c r="A29" s="122" t="s">
        <v>26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s="16" customFormat="1" hidden="1" x14ac:dyDescent="0.25">
      <c r="A30" s="122" t="s">
        <v>18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idden="1" x14ac:dyDescent="0.25">
      <c r="A31" s="9"/>
      <c r="B31" s="34" t="s">
        <v>32</v>
      </c>
      <c r="C31" s="8"/>
      <c r="D31" s="8"/>
      <c r="E31" s="8"/>
      <c r="F31" s="8">
        <f t="shared" ref="F31:F37" si="17">C31+D31+E31</f>
        <v>0</v>
      </c>
      <c r="G31" s="8"/>
      <c r="H31" s="8"/>
      <c r="I31" s="8"/>
      <c r="J31" s="8">
        <f t="shared" ref="J31:J37" si="18">G31+H31+I31</f>
        <v>0</v>
      </c>
      <c r="K31" s="59">
        <f>0.887/1.18</f>
        <v>0.75169491525423737</v>
      </c>
      <c r="L31" s="59"/>
      <c r="M31" s="57"/>
      <c r="N31" s="57"/>
      <c r="O31" s="57"/>
      <c r="P31" s="57"/>
      <c r="Q31" s="57">
        <f t="shared" ref="Q31:Q37" si="19">M31+N31+O31+P31</f>
        <v>0</v>
      </c>
      <c r="R31" s="57"/>
      <c r="S31" s="57" t="e">
        <f>Q31+R31+#REF!</f>
        <v>#REF!</v>
      </c>
      <c r="T31" s="57"/>
      <c r="U31" s="57"/>
      <c r="V31" s="57"/>
      <c r="W31" s="57"/>
      <c r="X31" s="57"/>
      <c r="Y31" s="57">
        <f t="shared" ref="Y31:Y37" si="20">U31+V31+W31+X31</f>
        <v>0</v>
      </c>
      <c r="Z31" s="57"/>
    </row>
    <row r="32" spans="1:26" hidden="1" x14ac:dyDescent="0.25">
      <c r="A32" s="9"/>
      <c r="B32" s="34" t="s">
        <v>33</v>
      </c>
      <c r="C32" s="8"/>
      <c r="D32" s="8"/>
      <c r="E32" s="8"/>
      <c r="F32" s="8">
        <f t="shared" si="17"/>
        <v>0</v>
      </c>
      <c r="G32" s="8"/>
      <c r="H32" s="8"/>
      <c r="I32" s="8"/>
      <c r="J32" s="8">
        <f t="shared" si="18"/>
        <v>0</v>
      </c>
      <c r="K32" s="59">
        <f>0.887/1.18</f>
        <v>0.75169491525423737</v>
      </c>
      <c r="L32" s="59"/>
      <c r="M32" s="57"/>
      <c r="N32" s="57"/>
      <c r="O32" s="57"/>
      <c r="P32" s="57"/>
      <c r="Q32" s="57">
        <f t="shared" si="19"/>
        <v>0</v>
      </c>
      <c r="R32" s="57"/>
      <c r="S32" s="57" t="e">
        <f>Q32+R32+#REF!</f>
        <v>#REF!</v>
      </c>
      <c r="T32" s="57"/>
      <c r="U32" s="57"/>
      <c r="V32" s="57"/>
      <c r="W32" s="57"/>
      <c r="X32" s="57"/>
      <c r="Y32" s="57">
        <f t="shared" si="20"/>
        <v>0</v>
      </c>
      <c r="Z32" s="57"/>
    </row>
    <row r="33" spans="1:27" hidden="1" x14ac:dyDescent="0.25">
      <c r="A33" s="9"/>
      <c r="B33" s="34" t="s">
        <v>34</v>
      </c>
      <c r="C33" s="8"/>
      <c r="D33" s="8"/>
      <c r="E33" s="8"/>
      <c r="F33" s="8">
        <f t="shared" si="17"/>
        <v>0</v>
      </c>
      <c r="G33" s="8"/>
      <c r="H33" s="8"/>
      <c r="I33" s="8"/>
      <c r="J33" s="8">
        <f t="shared" si="18"/>
        <v>0</v>
      </c>
      <c r="K33" s="59">
        <f>1.016/1.18</f>
        <v>0.86101694915254245</v>
      </c>
      <c r="L33" s="59"/>
      <c r="M33" s="57"/>
      <c r="N33" s="57"/>
      <c r="O33" s="57"/>
      <c r="P33" s="57"/>
      <c r="Q33" s="57">
        <f t="shared" si="19"/>
        <v>0</v>
      </c>
      <c r="R33" s="57"/>
      <c r="S33" s="57" t="e">
        <f>Q33+R33+#REF!</f>
        <v>#REF!</v>
      </c>
      <c r="T33" s="57"/>
      <c r="U33" s="57"/>
      <c r="V33" s="57"/>
      <c r="W33" s="57"/>
      <c r="X33" s="57"/>
      <c r="Y33" s="57">
        <f t="shared" si="20"/>
        <v>0</v>
      </c>
      <c r="Z33" s="57"/>
    </row>
    <row r="34" spans="1:27" hidden="1" x14ac:dyDescent="0.25">
      <c r="A34" s="9">
        <v>4</v>
      </c>
      <c r="B34" s="34" t="s">
        <v>35</v>
      </c>
      <c r="C34" s="8"/>
      <c r="D34" s="8"/>
      <c r="E34" s="8"/>
      <c r="F34" s="8">
        <f t="shared" si="17"/>
        <v>0</v>
      </c>
      <c r="G34" s="8"/>
      <c r="H34" s="8"/>
      <c r="I34" s="8"/>
      <c r="J34" s="8">
        <f t="shared" si="18"/>
        <v>0</v>
      </c>
      <c r="K34" s="57"/>
      <c r="L34" s="57"/>
      <c r="M34" s="57"/>
      <c r="N34" s="57"/>
      <c r="O34" s="57"/>
      <c r="P34" s="57"/>
      <c r="Q34" s="57">
        <f t="shared" si="19"/>
        <v>0</v>
      </c>
      <c r="R34" s="57"/>
      <c r="S34" s="57" t="e">
        <f>Q34+R34+#REF!</f>
        <v>#REF!</v>
      </c>
      <c r="T34" s="57"/>
      <c r="U34" s="57"/>
      <c r="V34" s="57"/>
      <c r="W34" s="57"/>
      <c r="X34" s="57"/>
      <c r="Y34" s="57">
        <f t="shared" si="20"/>
        <v>0</v>
      </c>
      <c r="Z34" s="57"/>
    </row>
    <row r="35" spans="1:27" hidden="1" x14ac:dyDescent="0.25">
      <c r="A35" s="9">
        <v>5</v>
      </c>
      <c r="B35" s="34" t="s">
        <v>36</v>
      </c>
      <c r="C35" s="8"/>
      <c r="D35" s="8"/>
      <c r="E35" s="8"/>
      <c r="F35" s="8">
        <f t="shared" si="17"/>
        <v>0</v>
      </c>
      <c r="G35" s="8"/>
      <c r="H35" s="8"/>
      <c r="I35" s="8"/>
      <c r="J35" s="8">
        <f t="shared" si="18"/>
        <v>0</v>
      </c>
      <c r="K35" s="57"/>
      <c r="L35" s="57"/>
      <c r="M35" s="57"/>
      <c r="N35" s="57"/>
      <c r="O35" s="57"/>
      <c r="P35" s="57"/>
      <c r="Q35" s="57">
        <f t="shared" si="19"/>
        <v>0</v>
      </c>
      <c r="R35" s="57"/>
      <c r="S35" s="57" t="e">
        <f>Q35+R35+#REF!</f>
        <v>#REF!</v>
      </c>
      <c r="T35" s="57"/>
      <c r="U35" s="57"/>
      <c r="V35" s="57"/>
      <c r="W35" s="57"/>
      <c r="X35" s="57"/>
      <c r="Y35" s="57">
        <f t="shared" si="20"/>
        <v>0</v>
      </c>
      <c r="Z35" s="57"/>
    </row>
    <row r="36" spans="1:27" hidden="1" x14ac:dyDescent="0.25">
      <c r="A36" s="9">
        <v>6</v>
      </c>
      <c r="B36" s="34" t="s">
        <v>37</v>
      </c>
      <c r="C36" s="8"/>
      <c r="D36" s="8"/>
      <c r="E36" s="8"/>
      <c r="F36" s="8">
        <f t="shared" si="17"/>
        <v>0</v>
      </c>
      <c r="G36" s="8"/>
      <c r="H36" s="8"/>
      <c r="I36" s="8"/>
      <c r="J36" s="8">
        <f t="shared" si="18"/>
        <v>0</v>
      </c>
      <c r="K36" s="57"/>
      <c r="L36" s="57"/>
      <c r="M36" s="57"/>
      <c r="N36" s="57"/>
      <c r="O36" s="57"/>
      <c r="P36" s="57"/>
      <c r="Q36" s="57">
        <f t="shared" si="19"/>
        <v>0</v>
      </c>
      <c r="R36" s="57"/>
      <c r="S36" s="57" t="e">
        <f>Q36+R36+#REF!</f>
        <v>#REF!</v>
      </c>
      <c r="T36" s="57"/>
      <c r="U36" s="57"/>
      <c r="V36" s="57"/>
      <c r="W36" s="57"/>
      <c r="X36" s="57"/>
      <c r="Y36" s="57">
        <f t="shared" si="20"/>
        <v>0</v>
      </c>
      <c r="Z36" s="57"/>
    </row>
    <row r="37" spans="1:27" ht="45" hidden="1" x14ac:dyDescent="0.25">
      <c r="A37" s="9">
        <v>7</v>
      </c>
      <c r="B37" s="34" t="s">
        <v>38</v>
      </c>
      <c r="C37" s="8"/>
      <c r="D37" s="8"/>
      <c r="E37" s="8"/>
      <c r="F37" s="8">
        <f t="shared" si="17"/>
        <v>0</v>
      </c>
      <c r="G37" s="8"/>
      <c r="H37" s="8"/>
      <c r="I37" s="8"/>
      <c r="J37" s="8">
        <f t="shared" si="18"/>
        <v>0</v>
      </c>
      <c r="K37" s="57"/>
      <c r="L37" s="57"/>
      <c r="M37" s="57"/>
      <c r="N37" s="57"/>
      <c r="O37" s="57"/>
      <c r="P37" s="57"/>
      <c r="Q37" s="57">
        <f t="shared" si="19"/>
        <v>0</v>
      </c>
      <c r="R37" s="57"/>
      <c r="S37" s="57" t="e">
        <f>Q37+R37+#REF!</f>
        <v>#REF!</v>
      </c>
      <c r="T37" s="57"/>
      <c r="U37" s="57"/>
      <c r="V37" s="57"/>
      <c r="W37" s="57"/>
      <c r="X37" s="57"/>
      <c r="Y37" s="57">
        <f t="shared" si="20"/>
        <v>0</v>
      </c>
      <c r="Z37" s="57"/>
    </row>
    <row r="38" spans="1:27" s="16" customFormat="1" hidden="1" x14ac:dyDescent="0.25">
      <c r="A38" s="122" t="s">
        <v>24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7" s="16" customFormat="1" hidden="1" x14ac:dyDescent="0.25">
      <c r="A39" s="122" t="s">
        <v>19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7" s="16" customFormat="1" hidden="1" x14ac:dyDescent="0.25">
      <c r="A40" s="22"/>
      <c r="B40" s="21"/>
      <c r="C40" s="51"/>
      <c r="D40" s="5"/>
      <c r="E40" s="5"/>
      <c r="F40" s="5">
        <f t="shared" ref="F40:F44" si="21">C40+D40+E40</f>
        <v>0</v>
      </c>
      <c r="G40" s="51"/>
      <c r="H40" s="5"/>
      <c r="I40" s="5"/>
      <c r="J40" s="5">
        <f t="shared" ref="J40:J44" si="22">G40+H40+I40</f>
        <v>0</v>
      </c>
      <c r="K40" s="56"/>
      <c r="L40" s="56"/>
      <c r="M40" s="56"/>
      <c r="N40" s="56"/>
      <c r="O40" s="56"/>
      <c r="P40" s="56"/>
      <c r="Q40" s="56">
        <f t="shared" ref="Q40:Q44" si="23">M40+N40+O40+P40</f>
        <v>0</v>
      </c>
      <c r="R40" s="56"/>
      <c r="S40" s="56" t="e">
        <f>Q40+R40+#REF!</f>
        <v>#REF!</v>
      </c>
      <c r="T40" s="56"/>
      <c r="U40" s="56"/>
      <c r="V40" s="56"/>
      <c r="W40" s="56"/>
      <c r="X40" s="56"/>
      <c r="Y40" s="56">
        <f t="shared" ref="Y40:Y44" si="24">U40+V40+W40+X40</f>
        <v>0</v>
      </c>
      <c r="Z40" s="56"/>
    </row>
    <row r="41" spans="1:27" s="16" customFormat="1" hidden="1" x14ac:dyDescent="0.25">
      <c r="A41" s="22"/>
      <c r="B41" s="21"/>
      <c r="C41" s="5"/>
      <c r="D41" s="5"/>
      <c r="E41" s="5"/>
      <c r="F41" s="5">
        <f t="shared" si="21"/>
        <v>0</v>
      </c>
      <c r="G41" s="5"/>
      <c r="H41" s="5"/>
      <c r="I41" s="5"/>
      <c r="J41" s="5">
        <f t="shared" si="22"/>
        <v>0</v>
      </c>
      <c r="K41" s="56"/>
      <c r="L41" s="56"/>
      <c r="M41" s="56"/>
      <c r="N41" s="56"/>
      <c r="O41" s="56"/>
      <c r="P41" s="56"/>
      <c r="Q41" s="56">
        <f t="shared" si="23"/>
        <v>0</v>
      </c>
      <c r="R41" s="56"/>
      <c r="S41" s="56" t="e">
        <f>Q41+R41+#REF!</f>
        <v>#REF!</v>
      </c>
      <c r="T41" s="56"/>
      <c r="U41" s="56"/>
      <c r="V41" s="56"/>
      <c r="W41" s="56"/>
      <c r="X41" s="56"/>
      <c r="Y41" s="56">
        <f t="shared" si="24"/>
        <v>0</v>
      </c>
      <c r="Z41" s="56"/>
    </row>
    <row r="42" spans="1:27" s="16" customFormat="1" hidden="1" x14ac:dyDescent="0.25">
      <c r="A42" s="22"/>
      <c r="B42" s="21"/>
      <c r="C42" s="5"/>
      <c r="D42" s="5"/>
      <c r="E42" s="5"/>
      <c r="F42" s="5">
        <f t="shared" si="21"/>
        <v>0</v>
      </c>
      <c r="G42" s="5"/>
      <c r="H42" s="5"/>
      <c r="I42" s="5"/>
      <c r="J42" s="5">
        <f t="shared" si="22"/>
        <v>0</v>
      </c>
      <c r="K42" s="56"/>
      <c r="L42" s="56"/>
      <c r="M42" s="56"/>
      <c r="N42" s="56"/>
      <c r="O42" s="56"/>
      <c r="P42" s="56"/>
      <c r="Q42" s="56">
        <f t="shared" si="23"/>
        <v>0</v>
      </c>
      <c r="R42" s="56"/>
      <c r="S42" s="56" t="e">
        <f>Q42+R42+#REF!</f>
        <v>#REF!</v>
      </c>
      <c r="T42" s="56"/>
      <c r="U42" s="56"/>
      <c r="V42" s="56"/>
      <c r="W42" s="56"/>
      <c r="X42" s="56"/>
      <c r="Y42" s="56">
        <f t="shared" si="24"/>
        <v>0</v>
      </c>
      <c r="Z42" s="56"/>
    </row>
    <row r="43" spans="1:27" s="16" customFormat="1" hidden="1" x14ac:dyDescent="0.25">
      <c r="A43" s="22"/>
      <c r="B43" s="21"/>
      <c r="C43" s="5"/>
      <c r="D43" s="5"/>
      <c r="E43" s="5"/>
      <c r="F43" s="5">
        <f t="shared" si="21"/>
        <v>0</v>
      </c>
      <c r="G43" s="5"/>
      <c r="H43" s="5"/>
      <c r="I43" s="5"/>
      <c r="J43" s="5">
        <f t="shared" si="22"/>
        <v>0</v>
      </c>
      <c r="K43" s="56"/>
      <c r="L43" s="56"/>
      <c r="M43" s="56"/>
      <c r="N43" s="56"/>
      <c r="O43" s="56"/>
      <c r="P43" s="56"/>
      <c r="Q43" s="56">
        <f t="shared" si="23"/>
        <v>0</v>
      </c>
      <c r="R43" s="56"/>
      <c r="S43" s="56" t="e">
        <f>Q43+R43+#REF!</f>
        <v>#REF!</v>
      </c>
      <c r="T43" s="56"/>
      <c r="U43" s="56"/>
      <c r="V43" s="56"/>
      <c r="W43" s="56"/>
      <c r="X43" s="56"/>
      <c r="Y43" s="56">
        <f t="shared" si="24"/>
        <v>0</v>
      </c>
      <c r="Z43" s="56"/>
    </row>
    <row r="44" spans="1:27" hidden="1" x14ac:dyDescent="0.25">
      <c r="A44" s="36"/>
      <c r="B44" s="35" t="s">
        <v>40</v>
      </c>
      <c r="C44" s="8"/>
      <c r="D44" s="8"/>
      <c r="E44" s="8"/>
      <c r="F44" s="8">
        <f t="shared" si="21"/>
        <v>0</v>
      </c>
      <c r="G44" s="8"/>
      <c r="H44" s="8"/>
      <c r="I44" s="8"/>
      <c r="J44" s="8">
        <f t="shared" si="22"/>
        <v>0</v>
      </c>
      <c r="K44" s="59">
        <f>2.883/1.18</f>
        <v>2.4432203389830511</v>
      </c>
      <c r="L44" s="59"/>
      <c r="M44" s="57"/>
      <c r="N44" s="57"/>
      <c r="O44" s="57"/>
      <c r="P44" s="57"/>
      <c r="Q44" s="57">
        <f t="shared" si="23"/>
        <v>0</v>
      </c>
      <c r="R44" s="57"/>
      <c r="S44" s="57" t="e">
        <f>Q44+R44+#REF!</f>
        <v>#REF!</v>
      </c>
      <c r="T44" s="57"/>
      <c r="U44" s="57"/>
      <c r="V44" s="57"/>
      <c r="W44" s="57"/>
      <c r="X44" s="57"/>
      <c r="Y44" s="57">
        <f t="shared" si="24"/>
        <v>0</v>
      </c>
      <c r="Z44" s="57"/>
    </row>
    <row r="45" spans="1:27" s="16" customFormat="1" x14ac:dyDescent="0.25">
      <c r="A45" s="54"/>
      <c r="B45" s="55"/>
      <c r="C45" s="55"/>
      <c r="D45" s="55"/>
      <c r="E45" s="55"/>
      <c r="F45" s="55"/>
      <c r="G45" s="55"/>
      <c r="H45" s="55"/>
      <c r="I45" s="55"/>
      <c r="J45" s="55"/>
    </row>
    <row r="46" spans="1:27" s="16" customFormat="1" x14ac:dyDescent="0.25"/>
    <row r="47" spans="1:27" s="16" customFormat="1" x14ac:dyDescent="0.25"/>
    <row r="48" spans="1:27" s="16" customFormat="1" x14ac:dyDescent="0.25">
      <c r="AA48" s="58"/>
    </row>
    <row r="49" spans="1:27" s="16" customFormat="1" x14ac:dyDescent="0.25">
      <c r="AA49" s="58"/>
    </row>
    <row r="50" spans="1:27" s="16" customFormat="1" x14ac:dyDescent="0.25"/>
    <row r="51" spans="1:27" s="16" customFormat="1" x14ac:dyDescent="0.25"/>
    <row r="52" spans="1:27" s="16" customFormat="1" x14ac:dyDescent="0.25"/>
    <row r="53" spans="1:27" s="16" customFormat="1" x14ac:dyDescent="0.25"/>
    <row r="54" spans="1:27" s="16" customFormat="1" x14ac:dyDescent="0.25"/>
    <row r="55" spans="1:27" s="16" customFormat="1" x14ac:dyDescent="0.25"/>
    <row r="56" spans="1:27" s="16" customFormat="1" x14ac:dyDescent="0.25"/>
    <row r="57" spans="1:27" s="61" customFormat="1" ht="48" customHeight="1" x14ac:dyDescent="0.4">
      <c r="A57" s="65"/>
      <c r="B57" s="66"/>
      <c r="C57" s="66"/>
      <c r="D57" s="66"/>
      <c r="E57" s="66"/>
      <c r="F57" s="66"/>
      <c r="G57" s="66"/>
      <c r="H57" s="66"/>
      <c r="I57" s="66"/>
      <c r="J57" s="66"/>
    </row>
  </sheetData>
  <mergeCells count="27">
    <mergeCell ref="A6:Z6"/>
    <mergeCell ref="T10:T11"/>
    <mergeCell ref="L9:Z9"/>
    <mergeCell ref="L10:L11"/>
    <mergeCell ref="L12:S12"/>
    <mergeCell ref="C7:J7"/>
    <mergeCell ref="A9:A12"/>
    <mergeCell ref="B9:B12"/>
    <mergeCell ref="C9:F9"/>
    <mergeCell ref="G9:J9"/>
    <mergeCell ref="C10:F11"/>
    <mergeCell ref="A30:Z30"/>
    <mergeCell ref="A38:Z38"/>
    <mergeCell ref="A39:Z39"/>
    <mergeCell ref="R10:R11"/>
    <mergeCell ref="S10:S11"/>
    <mergeCell ref="K9:K11"/>
    <mergeCell ref="G10:J11"/>
    <mergeCell ref="M10:Q10"/>
    <mergeCell ref="U10:Y10"/>
    <mergeCell ref="U12:Z12"/>
    <mergeCell ref="Z10:Z11"/>
    <mergeCell ref="A14:Z14"/>
    <mergeCell ref="A15:Z15"/>
    <mergeCell ref="A22:Z22"/>
    <mergeCell ref="A27:Z27"/>
    <mergeCell ref="A29:Z29"/>
  </mergeCells>
  <pageMargins left="0.78740157480314965" right="0.39370078740157483" top="0.39370078740157483" bottom="0.3937007874015748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№1</vt:lpstr>
      <vt:lpstr>Приложение №2</vt:lpstr>
      <vt:lpstr>Приложение №3</vt:lpstr>
      <vt:lpstr>'Приложение №1'!Область_печати</vt:lpstr>
      <vt:lpstr>'Приложение №2'!Область_печати</vt:lpstr>
      <vt:lpstr>'Приложение №3'!Область_печати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neznanov</cp:lastModifiedBy>
  <cp:lastPrinted>2013-11-01T10:26:01Z</cp:lastPrinted>
  <dcterms:created xsi:type="dcterms:W3CDTF">2009-07-27T10:10:26Z</dcterms:created>
  <dcterms:modified xsi:type="dcterms:W3CDTF">2014-01-10T13:01:17Z</dcterms:modified>
</cp:coreProperties>
</file>