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525" yWindow="165" windowWidth="17580" windowHeight="14745" activeTab="1"/>
  </bookViews>
  <sheets>
    <sheet name="информация" sheetId="7" r:id="rId1"/>
    <sheet name="Прил 1" sheetId="6" r:id="rId2"/>
    <sheet name="Прил 2" sheetId="1" r:id="rId3"/>
    <sheet name="Прил 3" sheetId="2" r:id="rId4"/>
    <sheet name="Прил 4" sheetId="4" r:id="rId5"/>
  </sheets>
  <definedNames>
    <definedName name="_xlnm.Print_Titles" localSheetId="1">'Прил 1'!$10:$12</definedName>
    <definedName name="_xlnm.Print_Area" localSheetId="1">'Прил 1'!$A$1:$I$46</definedName>
    <definedName name="_xlnm.Print_Area" localSheetId="2">'Прил 2'!$A$1:$H$25</definedName>
    <definedName name="_xlnm.Print_Area" localSheetId="3">'Прил 3'!$A$1:$H$25</definedName>
    <definedName name="_xlnm.Print_Area" localSheetId="4">'Прил 4'!$A$1:$H$22</definedName>
  </definedNames>
  <calcPr calcId="145621"/>
</workbook>
</file>

<file path=xl/calcChain.xml><?xml version="1.0" encoding="utf-8"?>
<calcChain xmlns="http://schemas.openxmlformats.org/spreadsheetml/2006/main">
  <c r="D11" i="4" l="1"/>
  <c r="E20" i="6" l="1"/>
  <c r="F20" i="6"/>
  <c r="G20" i="6"/>
  <c r="H20" i="6"/>
  <c r="D20" i="6"/>
  <c r="D12" i="2" l="1"/>
  <c r="D10" i="2"/>
  <c r="D12" i="1"/>
  <c r="D10" i="1"/>
  <c r="D7" i="1"/>
  <c r="H19" i="1" s="1"/>
  <c r="I37" i="6"/>
  <c r="H37" i="6"/>
  <c r="G37" i="6"/>
  <c r="D8" i="2" s="1"/>
  <c r="F37" i="6"/>
  <c r="E37" i="6"/>
  <c r="D8" i="1" s="1"/>
  <c r="D37" i="6"/>
  <c r="I32" i="6"/>
  <c r="H32" i="6"/>
  <c r="G32" i="6"/>
  <c r="F32" i="6"/>
  <c r="E32" i="6"/>
  <c r="D32" i="6"/>
  <c r="I27" i="6"/>
  <c r="H27" i="6"/>
  <c r="D14" i="4" s="1"/>
  <c r="G27" i="6"/>
  <c r="D15" i="4" s="1"/>
  <c r="F27" i="6"/>
  <c r="E27" i="6"/>
  <c r="D16" i="4" s="1"/>
  <c r="D27" i="6"/>
  <c r="I16" i="6"/>
  <c r="H16" i="6"/>
  <c r="G16" i="6"/>
  <c r="F16" i="6"/>
  <c r="F15" i="6" s="1"/>
  <c r="E16" i="6"/>
  <c r="D16" i="6"/>
  <c r="I15" i="6"/>
  <c r="H15" i="6"/>
  <c r="D9" i="4" s="1"/>
  <c r="G15" i="6"/>
  <c r="D7" i="2" s="1"/>
  <c r="E15" i="6"/>
  <c r="D15" i="6"/>
  <c r="H17" i="4" l="1"/>
  <c r="H18" i="2"/>
  <c r="H18" i="4"/>
  <c r="H19" i="2"/>
  <c r="J22" i="2" s="1"/>
  <c r="H20" i="2"/>
  <c r="J23" i="2" s="1"/>
  <c r="H23" i="2" l="1"/>
  <c r="H22" i="2"/>
  <c r="H21" i="2"/>
  <c r="J24" i="2" s="1"/>
  <c r="H24" i="2" s="1"/>
  <c r="H18" i="1"/>
  <c r="H21" i="1" l="1"/>
  <c r="J24" i="1" s="1"/>
  <c r="H24" i="1" s="1"/>
  <c r="J22" i="1"/>
  <c r="H22" i="1" s="1"/>
  <c r="H25" i="2"/>
  <c r="H10" i="4" s="1"/>
  <c r="H21" i="4" s="1"/>
  <c r="H20" i="1"/>
  <c r="J23" i="1" s="1"/>
  <c r="H23" i="1" s="1"/>
  <c r="H25" i="1" l="1"/>
  <c r="H7" i="4" l="1"/>
  <c r="H20" i="4" s="1"/>
  <c r="K7" i="4"/>
  <c r="H22" i="4" l="1"/>
  <c r="J20" i="4" l="1"/>
  <c r="K20" i="4" s="1"/>
  <c r="J22" i="4"/>
  <c r="K22" i="4" s="1"/>
</calcChain>
</file>

<file path=xl/sharedStrings.xml><?xml version="1.0" encoding="utf-8"?>
<sst xmlns="http://schemas.openxmlformats.org/spreadsheetml/2006/main" count="308" uniqueCount="192">
  <si>
    <t>Наименование</t>
  </si>
  <si>
    <t>Ед. изм</t>
  </si>
  <si>
    <t>Обозначение</t>
  </si>
  <si>
    <t>Кол-во</t>
  </si>
  <si>
    <t>Операционные затраты</t>
  </si>
  <si>
    <t>Стоимость потребительской корзины</t>
  </si>
  <si>
    <t>руб.</t>
  </si>
  <si>
    <t>Количество точек подключения</t>
  </si>
  <si>
    <t>шт.</t>
  </si>
  <si>
    <t>Протяженность линий электропередач</t>
  </si>
  <si>
    <t>км.</t>
  </si>
  <si>
    <t>Установленная мощность трансформаторов</t>
  </si>
  <si>
    <t>Т</t>
  </si>
  <si>
    <t>МВа</t>
  </si>
  <si>
    <t>Количество переходов через ноль</t>
  </si>
  <si>
    <t>дней</t>
  </si>
  <si>
    <t>Средняя температура января</t>
  </si>
  <si>
    <r>
      <rPr>
        <vertAlign val="superscript"/>
        <sz val="11"/>
        <rFont val="Times New Roman"/>
        <family val="1"/>
        <charset val="204"/>
      </rPr>
      <t>0</t>
    </r>
    <r>
      <rPr>
        <sz val="11"/>
        <rFont val="Times New Roman"/>
        <family val="1"/>
        <charset val="204"/>
      </rPr>
      <t>С</t>
    </r>
  </si>
  <si>
    <t>мм</t>
  </si>
  <si>
    <t>Толщина стенки гололёда</t>
  </si>
  <si>
    <t>Расчёт</t>
  </si>
  <si>
    <t xml:space="preserve">Коэффициент </t>
  </si>
  <si>
    <t>%</t>
  </si>
  <si>
    <t>Базовый уровень ОПР</t>
  </si>
  <si>
    <t>Значение коэффициента</t>
  </si>
  <si>
    <t>Формула</t>
  </si>
  <si>
    <r>
      <t>мва</t>
    </r>
    <r>
      <rPr>
        <vertAlign val="subscript"/>
        <sz val="11"/>
        <rFont val="Times New Roman"/>
        <family val="1"/>
        <charset val="204"/>
      </rPr>
      <t>i</t>
    </r>
  </si>
  <si>
    <r>
      <t>км</t>
    </r>
    <r>
      <rPr>
        <vertAlign val="subscript"/>
        <sz val="11"/>
        <rFont val="Times New Roman"/>
        <family val="1"/>
        <charset val="204"/>
      </rPr>
      <t>i</t>
    </r>
  </si>
  <si>
    <r>
      <t>тп</t>
    </r>
    <r>
      <rPr>
        <vertAlign val="subscript"/>
        <sz val="11"/>
        <rFont val="Times New Roman"/>
        <family val="1"/>
        <charset val="204"/>
      </rPr>
      <t>i</t>
    </r>
  </si>
  <si>
    <r>
      <t>OPEX</t>
    </r>
    <r>
      <rPr>
        <vertAlign val="subscript"/>
        <sz val="11"/>
        <rFont val="Times New Roman"/>
        <family val="1"/>
        <charset val="204"/>
      </rPr>
      <t>i</t>
    </r>
  </si>
  <si>
    <t>Т1</t>
  </si>
  <si>
    <t>Т2</t>
  </si>
  <si>
    <t>Т3</t>
  </si>
  <si>
    <t>Lмва</t>
  </si>
  <si>
    <t>Lкм</t>
  </si>
  <si>
    <t>Lтп</t>
  </si>
  <si>
    <t xml:space="preserve">Рейтинг эффективности </t>
  </si>
  <si>
    <r>
      <t>R</t>
    </r>
    <r>
      <rPr>
        <vertAlign val="subscript"/>
        <sz val="11"/>
        <rFont val="Times New Roman"/>
        <family val="1"/>
        <charset val="204"/>
      </rPr>
      <t>i</t>
    </r>
  </si>
  <si>
    <t>(Nкм+Nмва+Nтп)/3</t>
  </si>
  <si>
    <t>Коэффициент приведения затрат по климатическим условиям</t>
  </si>
  <si>
    <t>1/(Т1*Т2*Т3)</t>
  </si>
  <si>
    <t>Ммва</t>
  </si>
  <si>
    <t>Мкм</t>
  </si>
  <si>
    <t>Мтп</t>
  </si>
  <si>
    <t>Приведенные удельные показатели мощности трансформаторов</t>
  </si>
  <si>
    <t>Yмва</t>
  </si>
  <si>
    <t>(OPEXi*С*Т)/км</t>
  </si>
  <si>
    <t>тыс. руб.</t>
  </si>
  <si>
    <t>Приведенные удельные показатели протяжённости линий</t>
  </si>
  <si>
    <t>Yкм</t>
  </si>
  <si>
    <t>(OPEXi*С*Т)/мва</t>
  </si>
  <si>
    <t>Приведенные удельные показатели количества точек присоединения</t>
  </si>
  <si>
    <t>Yтп</t>
  </si>
  <si>
    <t>(OPEXi*С*Т)/тп</t>
  </si>
  <si>
    <t>Приведенные нормализованные удельные показатели мощности трансформаторов</t>
  </si>
  <si>
    <t>Nмва</t>
  </si>
  <si>
    <t>Yмва*Lмва-Ммва</t>
  </si>
  <si>
    <t>Приведенные нормализованные удельные показатели протяжённости линий</t>
  </si>
  <si>
    <t>Yкм*Lкм-Мкм</t>
  </si>
  <si>
    <t>Приведенные нормализованные удельные показатели количества точек присоединения</t>
  </si>
  <si>
    <t>Nтп</t>
  </si>
  <si>
    <t>Yтп*Lтп-Мтп</t>
  </si>
  <si>
    <t>С</t>
  </si>
  <si>
    <t>Эффективный уровень ОПР</t>
  </si>
  <si>
    <t>Коэффициент изменения рейтинга эффективности компании</t>
  </si>
  <si>
    <t>k</t>
  </si>
  <si>
    <t>i</t>
  </si>
  <si>
    <t>OPEXбаз</t>
  </si>
  <si>
    <t>0,4*OPEXi + 0,6*OPEXэф</t>
  </si>
  <si>
    <t>OPEXэф</t>
  </si>
  <si>
    <t>если к&gt;-x</t>
  </si>
  <si>
    <t>если к&lt;-x</t>
  </si>
  <si>
    <t>Рейтинг эффективности компании</t>
  </si>
  <si>
    <t>R</t>
  </si>
  <si>
    <t>X-фактор</t>
  </si>
  <si>
    <t>x</t>
  </si>
  <si>
    <t>Индекс потребительских цен</t>
  </si>
  <si>
    <t>Индекс изменения количества активов</t>
  </si>
  <si>
    <t>Количество условных единиц</t>
  </si>
  <si>
    <r>
      <t>(УЕ</t>
    </r>
    <r>
      <rPr>
        <vertAlign val="superscript"/>
        <sz val="11"/>
        <rFont val="Times New Roman"/>
        <family val="1"/>
        <charset val="204"/>
      </rPr>
      <t>i</t>
    </r>
    <r>
      <rPr>
        <sz val="11"/>
        <rFont val="Times New Roman"/>
        <family val="1"/>
        <charset val="204"/>
      </rPr>
      <t>-УЕ</t>
    </r>
    <r>
      <rPr>
        <vertAlign val="superscript"/>
        <sz val="11"/>
        <rFont val="Times New Roman"/>
        <family val="1"/>
        <charset val="204"/>
      </rPr>
      <t>i-1</t>
    </r>
    <r>
      <rPr>
        <sz val="11"/>
        <rFont val="Times New Roman"/>
        <family val="1"/>
        <charset val="204"/>
      </rPr>
      <t>)/УЕ</t>
    </r>
    <r>
      <rPr>
        <vertAlign val="superscript"/>
        <sz val="11"/>
        <rFont val="Times New Roman"/>
        <family val="1"/>
        <charset val="204"/>
      </rPr>
      <t>i-1</t>
    </r>
  </si>
  <si>
    <r>
      <t>ИПЦ</t>
    </r>
    <r>
      <rPr>
        <vertAlign val="superscript"/>
        <sz val="11"/>
        <rFont val="Times New Roman"/>
        <family val="1"/>
        <charset val="204"/>
      </rPr>
      <t>i</t>
    </r>
  </si>
  <si>
    <r>
      <t>ИПЦ</t>
    </r>
    <r>
      <rPr>
        <vertAlign val="superscript"/>
        <sz val="11"/>
        <rFont val="Times New Roman"/>
        <family val="1"/>
        <charset val="204"/>
      </rPr>
      <t>i-1</t>
    </r>
  </si>
  <si>
    <r>
      <t>УЕ</t>
    </r>
    <r>
      <rPr>
        <vertAlign val="superscript"/>
        <sz val="11"/>
        <rFont val="Times New Roman"/>
        <family val="1"/>
        <charset val="204"/>
      </rPr>
      <t>i</t>
    </r>
  </si>
  <si>
    <r>
      <t>УЕ</t>
    </r>
    <r>
      <rPr>
        <vertAlign val="superscript"/>
        <sz val="11"/>
        <rFont val="Times New Roman"/>
        <family val="1"/>
        <charset val="204"/>
      </rPr>
      <t>i-1</t>
    </r>
  </si>
  <si>
    <r>
      <t>УЕ</t>
    </r>
    <r>
      <rPr>
        <vertAlign val="superscript"/>
        <sz val="11"/>
        <rFont val="Times New Roman"/>
        <family val="1"/>
        <charset val="204"/>
      </rPr>
      <t>i-2</t>
    </r>
  </si>
  <si>
    <r>
      <t>ИКА</t>
    </r>
    <r>
      <rPr>
        <vertAlign val="superscript"/>
        <sz val="11"/>
        <rFont val="Times New Roman"/>
        <family val="1"/>
        <charset val="204"/>
      </rPr>
      <t>i</t>
    </r>
  </si>
  <si>
    <r>
      <t>ИКА</t>
    </r>
    <r>
      <rPr>
        <vertAlign val="superscript"/>
        <sz val="11"/>
        <rFont val="Times New Roman"/>
        <family val="1"/>
        <charset val="204"/>
      </rPr>
      <t>i-1</t>
    </r>
  </si>
  <si>
    <r>
      <t>(УЕ</t>
    </r>
    <r>
      <rPr>
        <vertAlign val="superscript"/>
        <sz val="11"/>
        <rFont val="Times New Roman"/>
        <family val="1"/>
        <charset val="204"/>
      </rPr>
      <t>i-1</t>
    </r>
    <r>
      <rPr>
        <sz val="11"/>
        <rFont val="Times New Roman"/>
        <family val="1"/>
        <charset val="204"/>
      </rPr>
      <t>-УЕ</t>
    </r>
    <r>
      <rPr>
        <vertAlign val="superscript"/>
        <sz val="11"/>
        <rFont val="Times New Roman"/>
        <family val="1"/>
        <charset val="204"/>
      </rPr>
      <t>i-2</t>
    </r>
    <r>
      <rPr>
        <sz val="11"/>
        <rFont val="Times New Roman"/>
        <family val="1"/>
        <charset val="204"/>
      </rPr>
      <t>)/УЕ</t>
    </r>
    <r>
      <rPr>
        <vertAlign val="superscript"/>
        <sz val="11"/>
        <rFont val="Times New Roman"/>
        <family val="1"/>
        <charset val="204"/>
      </rPr>
      <t>i-2</t>
    </r>
  </si>
  <si>
    <r>
      <t>(1-k-x) * (1-x)*(1-x) * (1+ИКА</t>
    </r>
    <r>
      <rPr>
        <vertAlign val="superscript"/>
        <sz val="11"/>
        <rFont val="Times New Roman"/>
        <family val="1"/>
        <charset val="204"/>
      </rPr>
      <t>i</t>
    </r>
    <r>
      <rPr>
        <sz val="11"/>
        <rFont val="Times New Roman"/>
        <family val="1"/>
        <charset val="204"/>
      </rPr>
      <t>) * (1+ИКА</t>
    </r>
    <r>
      <rPr>
        <vertAlign val="superscript"/>
        <sz val="11"/>
        <rFont val="Times New Roman"/>
        <family val="1"/>
        <charset val="204"/>
      </rPr>
      <t>i-1</t>
    </r>
    <r>
      <rPr>
        <sz val="11"/>
        <rFont val="Times New Roman"/>
        <family val="1"/>
        <charset val="204"/>
      </rPr>
      <t>) * ОРЕХ</t>
    </r>
    <r>
      <rPr>
        <vertAlign val="superscript"/>
        <sz val="11"/>
        <rFont val="Times New Roman"/>
        <family val="1"/>
        <charset val="204"/>
      </rPr>
      <t xml:space="preserve">i-1 </t>
    </r>
    <r>
      <rPr>
        <sz val="11"/>
        <rFont val="Times New Roman"/>
        <family val="1"/>
        <charset val="204"/>
      </rPr>
      <t>* (1+ИПЦ</t>
    </r>
    <r>
      <rPr>
        <vertAlign val="superscript"/>
        <sz val="11"/>
        <rFont val="Times New Roman"/>
        <family val="1"/>
        <charset val="204"/>
      </rPr>
      <t>i-1</t>
    </r>
    <r>
      <rPr>
        <sz val="11"/>
        <rFont val="Times New Roman"/>
        <family val="1"/>
        <charset val="204"/>
      </rPr>
      <t>) * (1+ИПЦ</t>
    </r>
    <r>
      <rPr>
        <vertAlign val="superscript"/>
        <sz val="11"/>
        <rFont val="Times New Roman"/>
        <family val="1"/>
        <charset val="204"/>
      </rPr>
      <t>i</t>
    </r>
    <r>
      <rPr>
        <sz val="11"/>
        <rFont val="Times New Roman"/>
        <family val="1"/>
        <charset val="204"/>
      </rPr>
      <t>)</t>
    </r>
  </si>
  <si>
    <r>
      <t>ОРЕХ</t>
    </r>
    <r>
      <rPr>
        <vertAlign val="superscript"/>
        <sz val="11"/>
        <rFont val="Times New Roman"/>
        <family val="1"/>
        <charset val="204"/>
      </rPr>
      <t>i-1</t>
    </r>
    <r>
      <rPr>
        <sz val="11"/>
        <rFont val="Times New Roman"/>
        <family val="1"/>
        <charset val="204"/>
      </rPr>
      <t xml:space="preserve"> * (1-x)*(1-x) * (1+ИПЦ</t>
    </r>
    <r>
      <rPr>
        <vertAlign val="superscript"/>
        <sz val="11"/>
        <rFont val="Times New Roman"/>
        <family val="1"/>
        <charset val="204"/>
      </rPr>
      <t>i-1</t>
    </r>
    <r>
      <rPr>
        <sz val="11"/>
        <rFont val="Times New Roman"/>
        <family val="1"/>
        <charset val="204"/>
      </rPr>
      <t>) * (1+ИПЦ</t>
    </r>
    <r>
      <rPr>
        <vertAlign val="superscript"/>
        <sz val="11"/>
        <rFont val="Times New Roman"/>
        <family val="1"/>
        <charset val="204"/>
      </rPr>
      <t>i</t>
    </r>
    <r>
      <rPr>
        <sz val="11"/>
        <rFont val="Times New Roman"/>
        <family val="1"/>
        <charset val="204"/>
      </rPr>
      <t>) * (1+ИКА</t>
    </r>
    <r>
      <rPr>
        <vertAlign val="superscript"/>
        <sz val="11"/>
        <rFont val="Times New Roman"/>
        <family val="1"/>
        <charset val="204"/>
      </rPr>
      <t>i</t>
    </r>
    <r>
      <rPr>
        <sz val="11"/>
        <rFont val="Times New Roman"/>
        <family val="1"/>
        <charset val="204"/>
      </rPr>
      <t>) * (1+ИКА</t>
    </r>
    <r>
      <rPr>
        <vertAlign val="superscript"/>
        <sz val="11"/>
        <rFont val="Times New Roman"/>
        <family val="1"/>
        <charset val="204"/>
      </rPr>
      <t>i-1</t>
    </r>
    <r>
      <rPr>
        <sz val="11"/>
        <rFont val="Times New Roman"/>
        <family val="1"/>
        <charset val="204"/>
      </rPr>
      <t>)</t>
    </r>
  </si>
  <si>
    <t>да</t>
  </si>
  <si>
    <t>нет</t>
  </si>
  <si>
    <t>Nкм</t>
  </si>
  <si>
    <t>(R2013-R2012)/(год, предшествующий году регулирования-2013)</t>
  </si>
  <si>
    <t>Приложение № 1</t>
  </si>
  <si>
    <t>Данные о результатах регулирования и фактических результатах финансово-хозяйственной деятельности ТСО, в отношении которых осуществляется государственное регулирование тарифов на услуги по передаче электрической энергии.</t>
  </si>
  <si>
    <t xml:space="preserve">Наименование ТСО: </t>
  </si>
  <si>
    <t>Город:</t>
  </si>
  <si>
    <t xml:space="preserve">Наименование региона присутствия ТСО: </t>
  </si>
  <si>
    <t>Кемеровская область</t>
  </si>
  <si>
    <t>№ п.п.</t>
  </si>
  <si>
    <t>Наименование показателя</t>
  </si>
  <si>
    <t>Ед. измерения</t>
  </si>
  <si>
    <t xml:space="preserve">2012 год </t>
  </si>
  <si>
    <t xml:space="preserve">2013год </t>
  </si>
  <si>
    <t xml:space="preserve">2014 год </t>
  </si>
  <si>
    <t>план</t>
  </si>
  <si>
    <t>факт</t>
  </si>
  <si>
    <t>Финансовые</t>
  </si>
  <si>
    <t xml:space="preserve"> 1.1</t>
  </si>
  <si>
    <t>тыс.руб без НДС</t>
  </si>
  <si>
    <t xml:space="preserve"> 1.2</t>
  </si>
  <si>
    <t xml:space="preserve"> 1.2.1.</t>
  </si>
  <si>
    <t>Материальные затраты</t>
  </si>
  <si>
    <t>1.2.1.1</t>
  </si>
  <si>
    <t>Сырье, материалы, запасные части, инструмент, топливо</t>
  </si>
  <si>
    <t>1.2.1.2</t>
  </si>
  <si>
    <t>Работы и услуги производственного характера (в т.ч. услуги сторонних организаций по содержанию сетей и распределительных устройств)</t>
  </si>
  <si>
    <t xml:space="preserve"> 1.2.2</t>
  </si>
  <si>
    <t>Расходы на оплату труда</t>
  </si>
  <si>
    <t xml:space="preserve"> 1.2.3.</t>
  </si>
  <si>
    <t>Прочие расходы, всего, в том числе:</t>
  </si>
  <si>
    <t>1.2.3.1</t>
  </si>
  <si>
    <t>Расходы на обслуживание операционных заемных средств в составе подконтрольных расходов</t>
  </si>
  <si>
    <t>1.2.3.2</t>
  </si>
  <si>
    <t>Расходы из прибыли в составе подконтрольных расходов</t>
  </si>
  <si>
    <t>1.2.3.3</t>
  </si>
  <si>
    <t>расходы, не учитываемые в соответствии с методическими указаниями по расчету тарифов на услуги по передаче электрической энергии, устанавливаемых с применением метода долгосрочной индексации необходимой валовой выручки, но подлежащих учету в соответствии с методическими указаниями по регулированию тарифов с применением метода доходности инвестированного капитала, согласно пункту 12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</t>
  </si>
  <si>
    <t>Натуральные</t>
  </si>
  <si>
    <t xml:space="preserve"> 2.1.</t>
  </si>
  <si>
    <t>Максимальное фактическое за отчетный период регулирования количество точек поставки электрической энергии потребителем услуг, присоединенным к электросетевой организации*</t>
  </si>
  <si>
    <t>шт</t>
  </si>
  <si>
    <t xml:space="preserve"> 2.2.</t>
  </si>
  <si>
    <t>Полезный отпуск за год</t>
  </si>
  <si>
    <t>кВт*ч</t>
  </si>
  <si>
    <t xml:space="preserve"> 2.3.</t>
  </si>
  <si>
    <t>Общее количество условных единиц  на конец года</t>
  </si>
  <si>
    <t>у.е.</t>
  </si>
  <si>
    <t xml:space="preserve"> 2.3.1.</t>
  </si>
  <si>
    <t>ВН</t>
  </si>
  <si>
    <t xml:space="preserve"> 2.3.2.</t>
  </si>
  <si>
    <t>СН1</t>
  </si>
  <si>
    <t xml:space="preserve"> 2.3.3.</t>
  </si>
  <si>
    <t>СН2</t>
  </si>
  <si>
    <t xml:space="preserve"> 2.3.4.</t>
  </si>
  <si>
    <t>НН</t>
  </si>
  <si>
    <t xml:space="preserve"> 2.4.</t>
  </si>
  <si>
    <t>Общая протяженность сетей (воздушных и кабельных линий) на конец года</t>
  </si>
  <si>
    <t>км</t>
  </si>
  <si>
    <t xml:space="preserve"> 2.4.1.</t>
  </si>
  <si>
    <t xml:space="preserve"> 2.4.2.</t>
  </si>
  <si>
    <t xml:space="preserve"> 2.4.3.</t>
  </si>
  <si>
    <t xml:space="preserve"> 2.5.</t>
  </si>
  <si>
    <t>Общая трансформаторная емкость подстанций на конец года</t>
  </si>
  <si>
    <t>МВА</t>
  </si>
  <si>
    <t>2.5.1.</t>
  </si>
  <si>
    <t>2.5.2.</t>
  </si>
  <si>
    <t>2.5.3.</t>
  </si>
  <si>
    <t>2.5.4.</t>
  </si>
  <si>
    <r>
      <t xml:space="preserve">*- </t>
    </r>
    <r>
      <rPr>
        <sz val="12"/>
        <rFont val="Times New Roman"/>
        <family val="1"/>
        <charset val="204"/>
      </rPr>
      <t>Определяется на основании заключенных договоров на оказание услуг по передаче электрической энергии в соответствии с Правилами недискриминационного доступа к услугам по передаче электрической энергии и оказании этих услуг, утвержденными постановлением Правительства Российской Федерации от 27 декабря 2004 г. № 861.</t>
    </r>
  </si>
  <si>
    <t>Руководитель ТСО</t>
  </si>
  <si>
    <t>М.П.</t>
  </si>
  <si>
    <t>ФИО</t>
  </si>
  <si>
    <t>Приложение 2</t>
  </si>
  <si>
    <t>Приложение 3</t>
  </si>
  <si>
    <t>Рейтинг эффективности операционных затрат за 2013 год</t>
  </si>
  <si>
    <t>Рейтинг эффективности операционных затрат за 2012 год</t>
  </si>
  <si>
    <t xml:space="preserve">Операционные, подконтрольные расходы, всего </t>
  </si>
  <si>
    <t xml:space="preserve">Необходимая валовая выручка на содержание (собственная) </t>
  </si>
  <si>
    <t>Приложение 4</t>
  </si>
  <si>
    <t xml:space="preserve"> </t>
  </si>
  <si>
    <t>отмеченные цветом поля таблицы заблокированы от изменений</t>
  </si>
  <si>
    <t>неотмеченные цветом поля таблицы подлежат заполнению</t>
  </si>
  <si>
    <t>Базовый уровень на 2015 год</t>
  </si>
  <si>
    <t xml:space="preserve">Год, предшествующий периоду регулирования </t>
  </si>
  <si>
    <t>!!!</t>
  </si>
  <si>
    <t>Если, по Вашему мнению, формулы в таблицах не соответствуют представленным в проекте Методики, а также имеются неточности в самом проекте Методики, пожалуйста, сообщите об этом по электронной почте со ссылкой на пункт и формулу проекта Методики, пояснив своё мнение.</t>
  </si>
  <si>
    <t>Уважаемые коллеги!</t>
  </si>
  <si>
    <t>ФСТ России подготовила проект Методических указаний по определению базового уровня операционных, подконтрольных расходов ТСО, необходимых для осуществления регулируемой деятельности, и индекса эффективности операционных, подконтрольных расходов с применением метода сравнения аналогов.</t>
  </si>
  <si>
    <t xml:space="preserve">В настоящее время данный проект находится на общественном обсуждении. </t>
  </si>
  <si>
    <t>На основе Методических указаний подготовлен и Вам направлен шаблон, состоящий из 4 приложений.</t>
  </si>
  <si>
    <t>- заполнение Приложения №1 шаблона «Данные о результатах регулирования и фактических результатах финансово-хозяйственной деятельности ТСО, в отношении которых осуществляется государственное регулирование тарифов на услуги по передаче электрической энергии»;</t>
  </si>
  <si>
    <t>- изучение других приложений;</t>
  </si>
  <si>
    <t>- анализ проекта Методических указаний, который размещен на сайте РЭК www.recko.ru;</t>
  </si>
  <si>
    <t>- направление по 13.08.2014 включительно информации (заполненного шаблона и предложений по проекту Методических указаний) на адрес recko.geb@mail.ru;</t>
  </si>
  <si>
    <t xml:space="preserve">- направление заполненного приложения №1 шаблона на бумажном носителе в адрес РЭК заверенное печатью ТСО. </t>
  </si>
  <si>
    <t>Вам необходимо осуществить:</t>
  </si>
  <si>
    <t>R2013</t>
  </si>
  <si>
    <t>H10 изменена формула</t>
  </si>
  <si>
    <t>D11 изменена формула</t>
  </si>
  <si>
    <t>D12 изменено значение</t>
  </si>
  <si>
    <t>В СТРОКЕ СНЯТА ЗАЩИТА ДЛЯ РАСХОДОВ НЕУЧТЕННЫХ СТАТЕЙ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</si>
</sst>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,##0.0"/>
    <numFmt numFmtId="166" formatCode="0.000"/>
    <numFmt numFmtId="167" formatCode="0.0000"/>
    <numFmt numFmtId="168" formatCode="0.000000"/>
    <numFmt numFmtId="169" formatCode="#,##0.000"/>
    <numFmt numFmtId="170" formatCode="#,##0.0000"/>
    <numFmt numFmtId="171" formatCode="#,##0.00000"/>
  </numFmts>
  <fonts count="22" x14ac:knownFonts="1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66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16" fillId="0" borderId="0"/>
  </cellStyleXfs>
  <cellXfs count="125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14" fontId="7" fillId="0" borderId="0" xfId="0" applyNumberFormat="1" applyFont="1"/>
    <xf numFmtId="14" fontId="8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10" fillId="0" borderId="0" xfId="0" applyFont="1"/>
    <xf numFmtId="0" fontId="13" fillId="0" borderId="0" xfId="0" applyFont="1" applyBorder="1"/>
    <xf numFmtId="0" fontId="10" fillId="0" borderId="0" xfId="0" applyFont="1" applyBorder="1"/>
    <xf numFmtId="0" fontId="12" fillId="0" borderId="0" xfId="0" applyFont="1" applyAlignment="1">
      <alignment horizontal="justify" vertical="center"/>
    </xf>
    <xf numFmtId="0" fontId="4" fillId="5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wrapText="1"/>
    </xf>
    <xf numFmtId="16" fontId="4" fillId="5" borderId="1" xfId="0" applyNumberFormat="1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left" vertical="top"/>
    </xf>
    <xf numFmtId="4" fontId="4" fillId="5" borderId="1" xfId="0" applyNumberFormat="1" applyFont="1" applyFill="1" applyBorder="1" applyAlignment="1">
      <alignment horizontal="left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168" fontId="2" fillId="5" borderId="1" xfId="0" applyNumberFormat="1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4" fontId="8" fillId="5" borderId="1" xfId="0" applyNumberFormat="1" applyFont="1" applyFill="1" applyBorder="1" applyAlignment="1">
      <alignment vertical="center"/>
    </xf>
    <xf numFmtId="166" fontId="8" fillId="0" borderId="0" xfId="0" applyNumberFormat="1" applyFont="1"/>
    <xf numFmtId="2" fontId="8" fillId="0" borderId="0" xfId="0" applyNumberFormat="1" applyFont="1"/>
    <xf numFmtId="4" fontId="7" fillId="0" borderId="0" xfId="0" applyNumberFormat="1" applyFont="1"/>
    <xf numFmtId="166" fontId="7" fillId="0" borderId="0" xfId="0" applyNumberFormat="1" applyFont="1"/>
    <xf numFmtId="0" fontId="13" fillId="5" borderId="4" xfId="0" applyFont="1" applyFill="1" applyBorder="1" applyAlignment="1">
      <alignment vertical="center" wrapText="1"/>
    </xf>
    <xf numFmtId="0" fontId="13" fillId="5" borderId="5" xfId="0" applyFont="1" applyFill="1" applyBorder="1" applyAlignment="1">
      <alignment vertical="center" wrapText="1"/>
    </xf>
    <xf numFmtId="4" fontId="13" fillId="5" borderId="1" xfId="0" applyNumberFormat="1" applyFont="1" applyFill="1" applyBorder="1" applyAlignment="1"/>
    <xf numFmtId="4" fontId="4" fillId="5" borderId="1" xfId="0" applyNumberFormat="1" applyFont="1" applyFill="1" applyBorder="1" applyAlignment="1">
      <alignment horizontal="center" wrapText="1"/>
    </xf>
    <xf numFmtId="4" fontId="4" fillId="5" borderId="1" xfId="0" applyNumberFormat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17" fillId="0" borderId="0" xfId="0" applyFont="1"/>
    <xf numFmtId="0" fontId="7" fillId="0" borderId="0" xfId="0" applyFont="1" applyAlignment="1">
      <alignment horizontal="center" wrapText="1"/>
    </xf>
    <xf numFmtId="0" fontId="8" fillId="0" borderId="0" xfId="0" applyFont="1"/>
    <xf numFmtId="0" fontId="7" fillId="2" borderId="0" xfId="0" applyFont="1" applyFill="1"/>
    <xf numFmtId="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horizontal="center" wrapText="1"/>
    </xf>
    <xf numFmtId="0" fontId="13" fillId="5" borderId="1" xfId="0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0" fillId="5" borderId="0" xfId="0" applyFont="1" applyFill="1"/>
    <xf numFmtId="165" fontId="10" fillId="5" borderId="0" xfId="0" applyNumberFormat="1" applyFont="1" applyFill="1" applyBorder="1" applyAlignment="1"/>
    <xf numFmtId="0" fontId="11" fillId="5" borderId="0" xfId="0" applyFont="1" applyFill="1" applyAlignment="1">
      <alignment horizontal="right"/>
    </xf>
    <xf numFmtId="0" fontId="12" fillId="5" borderId="0" xfId="0" applyFont="1" applyFill="1" applyAlignment="1">
      <alignment horizontal="right"/>
    </xf>
    <xf numFmtId="0" fontId="0" fillId="5" borderId="0" xfId="0" applyFill="1"/>
    <xf numFmtId="0" fontId="10" fillId="5" borderId="0" xfId="0" applyFont="1" applyFill="1" applyAlignment="1"/>
    <xf numFmtId="0" fontId="10" fillId="5" borderId="0" xfId="0" applyFont="1" applyFill="1" applyAlignment="1">
      <alignment horizontal="right"/>
    </xf>
    <xf numFmtId="0" fontId="13" fillId="5" borderId="0" xfId="0" applyFont="1" applyFill="1" applyBorder="1"/>
    <xf numFmtId="0" fontId="10" fillId="5" borderId="0" xfId="0" applyFont="1" applyFill="1" applyBorder="1"/>
    <xf numFmtId="0" fontId="12" fillId="5" borderId="0" xfId="0" applyFont="1" applyFill="1" applyAlignment="1">
      <alignment horizontal="justify" vertical="center"/>
    </xf>
    <xf numFmtId="0" fontId="7" fillId="5" borderId="0" xfId="0" applyFont="1" applyFill="1"/>
    <xf numFmtId="0" fontId="7" fillId="5" borderId="0" xfId="0" applyFont="1" applyFill="1" applyAlignment="1">
      <alignment horizontal="center"/>
    </xf>
    <xf numFmtId="0" fontId="17" fillId="5" borderId="0" xfId="0" applyFont="1" applyFill="1" applyAlignment="1">
      <alignment horizontal="right"/>
    </xf>
    <xf numFmtId="0" fontId="17" fillId="5" borderId="0" xfId="0" applyFont="1" applyFill="1"/>
    <xf numFmtId="0" fontId="17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17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 wrapText="1"/>
    </xf>
    <xf numFmtId="0" fontId="1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7" fillId="5" borderId="1" xfId="0" applyFont="1" applyFill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0" xfId="0" applyFont="1" applyAlignment="1">
      <alignment horizontal="center" vertical="center" wrapText="1"/>
    </xf>
    <xf numFmtId="0" fontId="10" fillId="5" borderId="3" xfId="0" applyFont="1" applyFill="1" applyBorder="1" applyAlignment="1"/>
    <xf numFmtId="0" fontId="4" fillId="5" borderId="1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0" fontId="12" fillId="5" borderId="3" xfId="0" applyFont="1" applyFill="1" applyBorder="1" applyAlignment="1">
      <alignment horizontal="left"/>
    </xf>
    <xf numFmtId="0" fontId="19" fillId="0" borderId="0" xfId="0" applyFont="1"/>
    <xf numFmtId="0" fontId="17" fillId="5" borderId="0" xfId="0" applyFont="1" applyFill="1" applyAlignment="1">
      <alignment wrapText="1"/>
    </xf>
    <xf numFmtId="4" fontId="13" fillId="5" borderId="1" xfId="0" applyNumberFormat="1" applyFont="1" applyFill="1" applyBorder="1" applyAlignment="1" applyProtection="1">
      <protection locked="0"/>
    </xf>
    <xf numFmtId="4" fontId="13" fillId="5" borderId="1" xfId="0" applyNumberFormat="1" applyFont="1" applyFill="1" applyBorder="1" applyAlignment="1" applyProtection="1">
      <alignment horizontal="right"/>
      <protection locked="0"/>
    </xf>
    <xf numFmtId="4" fontId="13" fillId="5" borderId="1" xfId="0" applyNumberFormat="1" applyFont="1" applyFill="1" applyBorder="1" applyAlignment="1">
      <alignment horizontal="center"/>
    </xf>
    <xf numFmtId="4" fontId="2" fillId="5" borderId="1" xfId="2" applyNumberFormat="1" applyFont="1" applyFill="1" applyBorder="1" applyAlignment="1">
      <alignment vertical="center"/>
    </xf>
    <xf numFmtId="4" fontId="11" fillId="5" borderId="1" xfId="0" applyNumberFormat="1" applyFont="1" applyFill="1" applyBorder="1" applyAlignment="1"/>
    <xf numFmtId="4" fontId="11" fillId="3" borderId="1" xfId="0" applyNumberFormat="1" applyFont="1" applyFill="1" applyBorder="1" applyAlignment="1" applyProtection="1">
      <protection locked="0"/>
    </xf>
    <xf numFmtId="4" fontId="20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1" fillId="3" borderId="1" xfId="0" applyNumberFormat="1" applyFont="1" applyFill="1" applyBorder="1" applyAlignment="1" applyProtection="1">
      <alignment horizontal="right"/>
      <protection locked="0"/>
    </xf>
    <xf numFmtId="4" fontId="11" fillId="0" borderId="1" xfId="0" applyNumberFormat="1" applyFont="1" applyBorder="1" applyAlignment="1" applyProtection="1">
      <protection locked="0"/>
    </xf>
    <xf numFmtId="4" fontId="20" fillId="5" borderId="1" xfId="0" applyNumberFormat="1" applyFont="1" applyFill="1" applyBorder="1" applyAlignment="1">
      <alignment horizontal="center" wrapText="1"/>
    </xf>
    <xf numFmtId="4" fontId="20" fillId="5" borderId="1" xfId="0" applyNumberFormat="1" applyFont="1" applyFill="1" applyBorder="1" applyAlignment="1">
      <alignment horizontal="right" wrapText="1"/>
    </xf>
    <xf numFmtId="4" fontId="20" fillId="0" borderId="1" xfId="0" applyNumberFormat="1" applyFont="1" applyBorder="1" applyAlignment="1" applyProtection="1">
      <alignment horizontal="right" wrapText="1"/>
      <protection locked="0"/>
    </xf>
    <xf numFmtId="4" fontId="20" fillId="0" borderId="1" xfId="0" applyNumberFormat="1" applyFont="1" applyFill="1" applyBorder="1" applyAlignment="1" applyProtection="1">
      <alignment horizontal="right" wrapText="1"/>
      <protection locked="0"/>
    </xf>
    <xf numFmtId="4" fontId="11" fillId="0" borderId="1" xfId="0" applyNumberFormat="1" applyFont="1" applyFill="1" applyBorder="1" applyAlignment="1" applyProtection="1">
      <alignment horizontal="center"/>
      <protection locked="0"/>
    </xf>
    <xf numFmtId="4" fontId="7" fillId="0" borderId="1" xfId="1" applyNumberFormat="1" applyFont="1" applyFill="1" applyBorder="1" applyAlignment="1" applyProtection="1">
      <alignment horizontal="right" vertical="top" wrapText="1"/>
      <protection locked="0"/>
    </xf>
    <xf numFmtId="4" fontId="7" fillId="0" borderId="1" xfId="1" applyNumberFormat="1" applyFont="1" applyFill="1" applyBorder="1" applyAlignment="1" applyProtection="1">
      <alignment horizontal="right" vertical="distributed" wrapText="1"/>
      <protection locked="0"/>
    </xf>
    <xf numFmtId="4" fontId="7" fillId="4" borderId="1" xfId="2" applyNumberFormat="1" applyFont="1" applyFill="1" applyBorder="1" applyAlignment="1" applyProtection="1">
      <alignment vertical="center"/>
      <protection locked="0"/>
    </xf>
    <xf numFmtId="0" fontId="21" fillId="0" borderId="0" xfId="0" applyFont="1"/>
    <xf numFmtId="170" fontId="7" fillId="5" borderId="1" xfId="0" applyNumberFormat="1" applyFont="1" applyFill="1" applyBorder="1" applyAlignment="1">
      <alignment horizontal="center" vertical="center"/>
    </xf>
    <xf numFmtId="170" fontId="7" fillId="5" borderId="1" xfId="0" applyNumberFormat="1" applyFont="1" applyFill="1" applyBorder="1" applyAlignment="1">
      <alignment vertical="center"/>
    </xf>
    <xf numFmtId="169" fontId="7" fillId="5" borderId="1" xfId="0" applyNumberFormat="1" applyFont="1" applyFill="1" applyBorder="1" applyAlignment="1">
      <alignment vertical="center"/>
    </xf>
    <xf numFmtId="169" fontId="8" fillId="5" borderId="1" xfId="0" applyNumberFormat="1" applyFont="1" applyFill="1" applyBorder="1" applyAlignment="1">
      <alignment vertical="center"/>
    </xf>
    <xf numFmtId="170" fontId="8" fillId="5" borderId="1" xfId="0" applyNumberFormat="1" applyFont="1" applyFill="1" applyBorder="1" applyAlignment="1">
      <alignment horizontal="center" vertical="center"/>
    </xf>
    <xf numFmtId="171" fontId="5" fillId="5" borderId="1" xfId="0" applyNumberFormat="1" applyFont="1" applyFill="1" applyBorder="1" applyAlignment="1">
      <alignment vertical="center"/>
    </xf>
    <xf numFmtId="0" fontId="5" fillId="5" borderId="0" xfId="0" applyFont="1" applyFill="1"/>
    <xf numFmtId="169" fontId="9" fillId="5" borderId="1" xfId="0" applyNumberFormat="1" applyFont="1" applyFill="1" applyBorder="1" applyAlignment="1">
      <alignment vertical="center"/>
    </xf>
    <xf numFmtId="0" fontId="17" fillId="0" borderId="0" xfId="0" applyFont="1" applyAlignment="1">
      <alignment horizontal="justify" vertical="center" wrapText="1"/>
    </xf>
    <xf numFmtId="0" fontId="17" fillId="3" borderId="3" xfId="0" applyFont="1" applyFill="1" applyBorder="1" applyAlignment="1" applyProtection="1">
      <alignment horizontal="left"/>
      <protection locked="0"/>
    </xf>
    <xf numFmtId="0" fontId="7" fillId="5" borderId="6" xfId="0" applyFont="1" applyFill="1" applyBorder="1" applyAlignment="1">
      <alignment horizontal="justify" vertical="center"/>
    </xf>
    <xf numFmtId="0" fontId="0" fillId="5" borderId="6" xfId="0" applyFill="1" applyBorder="1" applyAlignment="1"/>
    <xf numFmtId="0" fontId="1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 applyProtection="1">
      <alignment horizontal="left"/>
      <protection locked="0"/>
    </xf>
    <xf numFmtId="0" fontId="17" fillId="0" borderId="4" xfId="0" applyFont="1" applyBorder="1" applyAlignment="1" applyProtection="1">
      <alignment horizontal="left"/>
      <protection locked="0"/>
    </xf>
    <xf numFmtId="0" fontId="17" fillId="5" borderId="0" xfId="0" applyFont="1" applyFill="1" applyAlignment="1">
      <alignment horizontal="center"/>
    </xf>
    <xf numFmtId="0" fontId="17" fillId="5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mruColors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ecko.geb@mail.ru" TargetMode="External"/><Relationship Id="rId1" Type="http://schemas.openxmlformats.org/officeDocument/2006/relationships/hyperlink" Target="http://www.recko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B2" sqref="B2"/>
    </sheetView>
  </sheetViews>
  <sheetFormatPr defaultRowHeight="12.75" x14ac:dyDescent="0.2"/>
  <cols>
    <col min="1" max="1" width="9.140625" style="77"/>
    <col min="2" max="2" width="119.85546875" style="77" customWidth="1"/>
    <col min="3" max="16384" width="9.140625" style="77"/>
  </cols>
  <sheetData>
    <row r="2" spans="1:4" ht="18.75" x14ac:dyDescent="0.3">
      <c r="A2" s="76"/>
      <c r="B2" s="86"/>
    </row>
    <row r="3" spans="1:4" ht="18.75" x14ac:dyDescent="0.3">
      <c r="A3" s="78"/>
      <c r="B3" s="76" t="s">
        <v>171</v>
      </c>
    </row>
    <row r="4" spans="1:4" ht="10.5" customHeight="1" x14ac:dyDescent="0.3">
      <c r="A4" s="76"/>
      <c r="B4" s="76"/>
    </row>
    <row r="5" spans="1:4" ht="18.75" x14ac:dyDescent="0.3">
      <c r="A5" s="79"/>
      <c r="B5" s="76" t="s">
        <v>172</v>
      </c>
    </row>
    <row r="6" spans="1:4" ht="10.5" customHeight="1" x14ac:dyDescent="0.3">
      <c r="A6" s="76"/>
      <c r="B6" s="76"/>
    </row>
    <row r="7" spans="1:4" ht="60" customHeight="1" x14ac:dyDescent="0.3">
      <c r="A7" s="80" t="s">
        <v>175</v>
      </c>
      <c r="B7" s="76" t="s">
        <v>176</v>
      </c>
    </row>
    <row r="8" spans="1:4" ht="36.75" customHeight="1" x14ac:dyDescent="0.2"/>
    <row r="9" spans="1:4" ht="30" customHeight="1" x14ac:dyDescent="0.2">
      <c r="B9" s="54" t="s">
        <v>177</v>
      </c>
      <c r="C9" s="24"/>
      <c r="D9" s="24"/>
    </row>
    <row r="10" spans="1:4" ht="75" x14ac:dyDescent="0.2">
      <c r="B10" s="71" t="s">
        <v>178</v>
      </c>
      <c r="C10" s="24"/>
      <c r="D10" s="24"/>
    </row>
    <row r="11" spans="1:4" ht="18.75" x14ac:dyDescent="0.2">
      <c r="B11" s="71" t="s">
        <v>179</v>
      </c>
      <c r="C11" s="24"/>
      <c r="D11" s="24"/>
    </row>
    <row r="12" spans="1:4" ht="37.5" x14ac:dyDescent="0.2">
      <c r="B12" s="71" t="s">
        <v>180</v>
      </c>
      <c r="C12" s="24"/>
      <c r="D12" s="24"/>
    </row>
    <row r="13" spans="1:4" ht="18.75" x14ac:dyDescent="0.2">
      <c r="B13" s="71" t="s">
        <v>186</v>
      </c>
      <c r="C13" s="24"/>
      <c r="D13" s="24"/>
    </row>
    <row r="14" spans="1:4" ht="63" customHeight="1" x14ac:dyDescent="0.2">
      <c r="B14" s="71" t="s">
        <v>181</v>
      </c>
      <c r="C14" s="24"/>
      <c r="D14" s="24"/>
    </row>
    <row r="15" spans="1:4" ht="21.75" customHeight="1" x14ac:dyDescent="0.2">
      <c r="B15" s="71" t="s">
        <v>182</v>
      </c>
      <c r="C15" s="24"/>
      <c r="D15" s="24"/>
    </row>
    <row r="16" spans="1:4" ht="21.75" customHeight="1" x14ac:dyDescent="0.2">
      <c r="B16" s="71" t="s">
        <v>183</v>
      </c>
      <c r="C16" s="24"/>
      <c r="D16" s="24"/>
    </row>
    <row r="17" spans="2:4" ht="41.25" customHeight="1" x14ac:dyDescent="0.2">
      <c r="B17" s="71" t="s">
        <v>184</v>
      </c>
      <c r="C17" s="24"/>
      <c r="D17" s="24"/>
    </row>
    <row r="18" spans="2:4" ht="42" customHeight="1" x14ac:dyDescent="0.2">
      <c r="B18" s="71" t="s">
        <v>185</v>
      </c>
      <c r="C18" s="24"/>
      <c r="D18" s="24"/>
    </row>
    <row r="19" spans="2:4" ht="24" customHeight="1" x14ac:dyDescent="0.2">
      <c r="B19" s="71"/>
      <c r="C19" s="24"/>
      <c r="D19" s="24"/>
    </row>
    <row r="20" spans="2:4" ht="18.75" x14ac:dyDescent="0.2">
      <c r="B20" s="72"/>
      <c r="C20" s="113"/>
      <c r="D20" s="113"/>
    </row>
    <row r="21" spans="2:4" ht="18.75" x14ac:dyDescent="0.2">
      <c r="B21" s="72"/>
      <c r="C21" s="113"/>
      <c r="D21" s="113"/>
    </row>
    <row r="22" spans="2:4" ht="18.75" x14ac:dyDescent="0.2">
      <c r="B22" s="72"/>
      <c r="C22" s="113"/>
      <c r="D22" s="113"/>
    </row>
    <row r="23" spans="2:4" ht="18.75" x14ac:dyDescent="0.2">
      <c r="B23" s="72"/>
      <c r="C23" s="113"/>
      <c r="D23" s="113"/>
    </row>
    <row r="24" spans="2:4" ht="18.75" x14ac:dyDescent="0.2">
      <c r="B24" s="113"/>
      <c r="C24" s="113"/>
      <c r="D24" s="73"/>
    </row>
    <row r="25" spans="2:4" x14ac:dyDescent="0.2">
      <c r="B25" s="74"/>
      <c r="C25" s="74"/>
      <c r="D25" s="74"/>
    </row>
    <row r="26" spans="2:4" ht="18.75" x14ac:dyDescent="0.2">
      <c r="B26" s="75"/>
      <c r="C26" s="24"/>
      <c r="D26" s="24"/>
    </row>
    <row r="27" spans="2:4" ht="18.75" x14ac:dyDescent="0.2">
      <c r="B27" s="75"/>
      <c r="C27" s="24"/>
      <c r="D27" s="24"/>
    </row>
  </sheetData>
  <mergeCells count="2">
    <mergeCell ref="C20:D23"/>
    <mergeCell ref="B24:C24"/>
  </mergeCells>
  <phoneticPr fontId="1" type="noConversion"/>
  <hyperlinks>
    <hyperlink ref="B16" r:id="rId1" display="http://www.recko.ru/"/>
    <hyperlink ref="B17" r:id="rId2" display="mailto:recko.geb@mail.ru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view="pageBreakPreview" zoomScale="106" zoomScaleNormal="100" zoomScaleSheetLayoutView="106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E20" sqref="E20"/>
    </sheetView>
  </sheetViews>
  <sheetFormatPr defaultRowHeight="12.75" x14ac:dyDescent="0.2"/>
  <cols>
    <col min="1" max="1" width="6.7109375" customWidth="1"/>
    <col min="2" max="2" width="35.7109375" customWidth="1"/>
    <col min="3" max="3" width="12.7109375" customWidth="1"/>
    <col min="4" max="8" width="22.85546875" customWidth="1"/>
    <col min="9" max="9" width="19.42578125" hidden="1" customWidth="1"/>
  </cols>
  <sheetData>
    <row r="1" spans="1:9" ht="18.75" x14ac:dyDescent="0.3">
      <c r="A1" s="55"/>
      <c r="B1" s="55"/>
      <c r="C1" s="55"/>
      <c r="D1" s="56"/>
      <c r="E1" s="55"/>
      <c r="F1" s="57"/>
      <c r="G1" s="55"/>
      <c r="H1" s="58" t="s">
        <v>94</v>
      </c>
    </row>
    <row r="2" spans="1:9" ht="15.75" x14ac:dyDescent="0.25">
      <c r="A2" s="55"/>
      <c r="B2" s="55"/>
      <c r="C2" s="55"/>
      <c r="D2" s="55"/>
      <c r="E2" s="55"/>
      <c r="F2" s="55"/>
      <c r="G2" s="55"/>
      <c r="H2" s="55"/>
      <c r="I2" s="55"/>
    </row>
    <row r="3" spans="1:9" ht="54" customHeight="1" x14ac:dyDescent="0.2">
      <c r="A3" s="117" t="s">
        <v>95</v>
      </c>
      <c r="B3" s="117"/>
      <c r="C3" s="117"/>
      <c r="D3" s="117"/>
      <c r="E3" s="117"/>
      <c r="F3" s="117"/>
      <c r="G3" s="117"/>
      <c r="H3" s="118"/>
      <c r="I3" s="118"/>
    </row>
    <row r="4" spans="1:9" ht="15.75" x14ac:dyDescent="0.25">
      <c r="A4" s="59"/>
      <c r="B4" s="60"/>
      <c r="C4" s="59"/>
      <c r="D4" s="60"/>
      <c r="E4" s="60"/>
      <c r="F4" s="60"/>
      <c r="G4" s="60"/>
      <c r="H4" s="60"/>
      <c r="I4" s="60"/>
    </row>
    <row r="5" spans="1:9" ht="27.75" customHeight="1" x14ac:dyDescent="0.3">
      <c r="A5" s="59"/>
      <c r="B5" s="61" t="s">
        <v>96</v>
      </c>
      <c r="C5" s="114"/>
      <c r="D5" s="114"/>
      <c r="E5" s="114"/>
      <c r="F5" s="114"/>
      <c r="G5" s="114"/>
      <c r="H5" s="114"/>
      <c r="I5" s="60"/>
    </row>
    <row r="6" spans="1:9" ht="27.75" customHeight="1" x14ac:dyDescent="0.3">
      <c r="A6" s="59"/>
      <c r="B6" s="61" t="s">
        <v>97</v>
      </c>
      <c r="C6" s="121"/>
      <c r="D6" s="122"/>
      <c r="E6" s="122"/>
      <c r="F6" s="122"/>
      <c r="G6" s="122"/>
      <c r="H6" s="122"/>
      <c r="I6" s="60"/>
    </row>
    <row r="7" spans="1:9" ht="15.75" x14ac:dyDescent="0.25">
      <c r="A7" s="60"/>
      <c r="B7" s="60"/>
      <c r="C7" s="59"/>
      <c r="D7" s="60"/>
      <c r="E7" s="60"/>
      <c r="F7" s="60"/>
      <c r="G7" s="60"/>
      <c r="H7" s="60"/>
      <c r="I7" s="60"/>
    </row>
    <row r="8" spans="1:9" ht="18.75" x14ac:dyDescent="0.3">
      <c r="A8" s="60" t="s">
        <v>98</v>
      </c>
      <c r="B8" s="60"/>
      <c r="C8" s="84" t="s">
        <v>99</v>
      </c>
      <c r="D8" s="81"/>
      <c r="E8" s="60"/>
      <c r="F8" s="60"/>
      <c r="G8" s="60"/>
      <c r="H8" s="60"/>
      <c r="I8" s="60"/>
    </row>
    <row r="9" spans="1:9" ht="10.5" customHeight="1" x14ac:dyDescent="0.25">
      <c r="A9" s="55"/>
      <c r="B9" s="55"/>
      <c r="C9" s="55"/>
      <c r="D9" s="55"/>
      <c r="E9" s="55"/>
      <c r="F9" s="55"/>
      <c r="G9" s="55"/>
      <c r="H9" s="55"/>
      <c r="I9" s="55"/>
    </row>
    <row r="10" spans="1:9" ht="17.25" customHeight="1" x14ac:dyDescent="0.2">
      <c r="A10" s="119" t="s">
        <v>100</v>
      </c>
      <c r="B10" s="119" t="s">
        <v>101</v>
      </c>
      <c r="C10" s="119" t="s">
        <v>102</v>
      </c>
      <c r="D10" s="120"/>
      <c r="E10" s="120"/>
      <c r="F10" s="120"/>
      <c r="G10" s="120"/>
      <c r="H10" s="32"/>
      <c r="I10" s="33"/>
    </row>
    <row r="11" spans="1:9" ht="15.75" customHeight="1" x14ac:dyDescent="0.2">
      <c r="A11" s="119"/>
      <c r="B11" s="119"/>
      <c r="C11" s="119"/>
      <c r="D11" s="119" t="s">
        <v>103</v>
      </c>
      <c r="E11" s="119"/>
      <c r="F11" s="119" t="s">
        <v>104</v>
      </c>
      <c r="G11" s="119"/>
      <c r="H11" s="119" t="s">
        <v>105</v>
      </c>
      <c r="I11" s="119"/>
    </row>
    <row r="12" spans="1:9" ht="16.5" customHeight="1" x14ac:dyDescent="0.2">
      <c r="A12" s="119"/>
      <c r="B12" s="119"/>
      <c r="C12" s="119"/>
      <c r="D12" s="51" t="s">
        <v>106</v>
      </c>
      <c r="E12" s="51" t="s">
        <v>107</v>
      </c>
      <c r="F12" s="51" t="s">
        <v>106</v>
      </c>
      <c r="G12" s="51" t="s">
        <v>107</v>
      </c>
      <c r="H12" s="51" t="s">
        <v>106</v>
      </c>
      <c r="I12" s="51" t="s">
        <v>107</v>
      </c>
    </row>
    <row r="13" spans="1:9" ht="15" x14ac:dyDescent="0.25">
      <c r="A13" s="11">
        <v>1</v>
      </c>
      <c r="B13" s="82" t="s">
        <v>108</v>
      </c>
      <c r="C13" s="12"/>
      <c r="D13" s="16"/>
      <c r="E13" s="16"/>
      <c r="F13" s="16"/>
      <c r="G13" s="16"/>
      <c r="H13" s="16"/>
      <c r="I13" s="16"/>
    </row>
    <row r="14" spans="1:9" ht="31.5" customHeight="1" x14ac:dyDescent="0.25">
      <c r="A14" s="13" t="s">
        <v>109</v>
      </c>
      <c r="B14" s="82" t="s">
        <v>168</v>
      </c>
      <c r="C14" s="14" t="s">
        <v>110</v>
      </c>
      <c r="D14" s="95"/>
      <c r="E14" s="95"/>
      <c r="F14" s="95"/>
      <c r="G14" s="95"/>
      <c r="H14" s="95"/>
      <c r="I14" s="34"/>
    </row>
    <row r="15" spans="1:9" ht="29.25" customHeight="1" x14ac:dyDescent="0.25">
      <c r="A15" s="13" t="s">
        <v>111</v>
      </c>
      <c r="B15" s="82" t="s">
        <v>167</v>
      </c>
      <c r="C15" s="14" t="s">
        <v>110</v>
      </c>
      <c r="D15" s="91">
        <f t="shared" ref="D15:I15" si="0">D16+D19+D20</f>
        <v>0</v>
      </c>
      <c r="E15" s="91">
        <f t="shared" si="0"/>
        <v>0</v>
      </c>
      <c r="F15" s="91">
        <f t="shared" si="0"/>
        <v>0</v>
      </c>
      <c r="G15" s="91">
        <f t="shared" si="0"/>
        <v>0</v>
      </c>
      <c r="H15" s="91">
        <f t="shared" si="0"/>
        <v>0</v>
      </c>
      <c r="I15" s="34">
        <f t="shared" si="0"/>
        <v>0</v>
      </c>
    </row>
    <row r="16" spans="1:9" ht="28.5" customHeight="1" x14ac:dyDescent="0.25">
      <c r="A16" s="15" t="s">
        <v>112</v>
      </c>
      <c r="B16" s="82" t="s">
        <v>113</v>
      </c>
      <c r="C16" s="14" t="s">
        <v>110</v>
      </c>
      <c r="D16" s="91">
        <f t="shared" ref="D16:I16" si="1">D17+D18</f>
        <v>0</v>
      </c>
      <c r="E16" s="91">
        <f t="shared" si="1"/>
        <v>0</v>
      </c>
      <c r="F16" s="91">
        <f t="shared" si="1"/>
        <v>0</v>
      </c>
      <c r="G16" s="91">
        <f t="shared" si="1"/>
        <v>0</v>
      </c>
      <c r="H16" s="91">
        <f t="shared" si="1"/>
        <v>0</v>
      </c>
      <c r="I16" s="34">
        <f t="shared" si="1"/>
        <v>0</v>
      </c>
    </row>
    <row r="17" spans="1:10" ht="31.5" customHeight="1" x14ac:dyDescent="0.25">
      <c r="A17" s="11" t="s">
        <v>114</v>
      </c>
      <c r="B17" s="82" t="s">
        <v>115</v>
      </c>
      <c r="C17" s="14" t="s">
        <v>110</v>
      </c>
      <c r="D17" s="92"/>
      <c r="E17" s="92"/>
      <c r="F17" s="92"/>
      <c r="G17" s="92"/>
      <c r="H17" s="92"/>
      <c r="I17" s="87"/>
    </row>
    <row r="18" spans="1:10" ht="58.5" customHeight="1" x14ac:dyDescent="0.25">
      <c r="A18" s="11" t="s">
        <v>116</v>
      </c>
      <c r="B18" s="82" t="s">
        <v>117</v>
      </c>
      <c r="C18" s="14" t="s">
        <v>110</v>
      </c>
      <c r="D18" s="92"/>
      <c r="E18" s="92"/>
      <c r="F18" s="92"/>
      <c r="G18" s="92"/>
      <c r="H18" s="92"/>
      <c r="I18" s="87"/>
    </row>
    <row r="19" spans="1:10" ht="28.5" customHeight="1" x14ac:dyDescent="0.25">
      <c r="A19" s="15" t="s">
        <v>118</v>
      </c>
      <c r="B19" s="82" t="s">
        <v>119</v>
      </c>
      <c r="C19" s="14" t="s">
        <v>110</v>
      </c>
      <c r="D19" s="92"/>
      <c r="E19" s="93"/>
      <c r="F19" s="92"/>
      <c r="G19" s="92"/>
      <c r="H19" s="92"/>
      <c r="I19" s="87"/>
    </row>
    <row r="20" spans="1:10" ht="30" customHeight="1" x14ac:dyDescent="0.25">
      <c r="A20" s="15" t="s">
        <v>120</v>
      </c>
      <c r="B20" s="82" t="s">
        <v>121</v>
      </c>
      <c r="C20" s="14" t="s">
        <v>110</v>
      </c>
      <c r="D20" s="94">
        <f>D21+D22+0</f>
        <v>0</v>
      </c>
      <c r="E20" s="94">
        <f t="shared" ref="E20:H20" si="2">E21+E22+0</f>
        <v>0</v>
      </c>
      <c r="F20" s="94">
        <f t="shared" si="2"/>
        <v>0</v>
      </c>
      <c r="G20" s="94">
        <f t="shared" si="2"/>
        <v>0</v>
      </c>
      <c r="H20" s="94">
        <f t="shared" si="2"/>
        <v>0</v>
      </c>
      <c r="I20" s="88"/>
      <c r="J20" s="104" t="s">
        <v>191</v>
      </c>
    </row>
    <row r="21" spans="1:10" ht="45.75" customHeight="1" x14ac:dyDescent="0.25">
      <c r="A21" s="11" t="s">
        <v>122</v>
      </c>
      <c r="B21" s="82" t="s">
        <v>123</v>
      </c>
      <c r="C21" s="14" t="s">
        <v>110</v>
      </c>
      <c r="D21" s="95"/>
      <c r="E21" s="95"/>
      <c r="F21" s="95"/>
      <c r="G21" s="95"/>
      <c r="H21" s="95"/>
      <c r="I21" s="87"/>
    </row>
    <row r="22" spans="1:10" ht="29.25" customHeight="1" x14ac:dyDescent="0.25">
      <c r="A22" s="11" t="s">
        <v>124</v>
      </c>
      <c r="B22" s="82" t="s">
        <v>125</v>
      </c>
      <c r="C22" s="14" t="s">
        <v>110</v>
      </c>
      <c r="D22" s="95"/>
      <c r="E22" s="95"/>
      <c r="F22" s="95"/>
      <c r="G22" s="95"/>
      <c r="H22" s="95"/>
      <c r="I22" s="87"/>
    </row>
    <row r="23" spans="1:10" ht="242.25" customHeight="1" x14ac:dyDescent="0.25">
      <c r="A23" s="11" t="s">
        <v>126</v>
      </c>
      <c r="B23" s="83" t="s">
        <v>127</v>
      </c>
      <c r="C23" s="14" t="s">
        <v>110</v>
      </c>
      <c r="D23" s="96"/>
      <c r="E23" s="96"/>
      <c r="F23" s="96"/>
      <c r="G23" s="96"/>
      <c r="H23" s="96"/>
      <c r="I23" s="35"/>
    </row>
    <row r="24" spans="1:10" ht="15.75" customHeight="1" x14ac:dyDescent="0.25">
      <c r="A24" s="11">
        <v>2</v>
      </c>
      <c r="B24" s="82" t="s">
        <v>128</v>
      </c>
      <c r="C24" s="14"/>
      <c r="D24" s="96"/>
      <c r="E24" s="96"/>
      <c r="F24" s="96"/>
      <c r="G24" s="96"/>
      <c r="H24" s="96"/>
      <c r="I24" s="35"/>
    </row>
    <row r="25" spans="1:10" ht="92.25" customHeight="1" x14ac:dyDescent="0.25">
      <c r="A25" s="13" t="s">
        <v>129</v>
      </c>
      <c r="B25" s="83" t="s">
        <v>130</v>
      </c>
      <c r="C25" s="14" t="s">
        <v>131</v>
      </c>
      <c r="D25" s="99"/>
      <c r="E25" s="99"/>
      <c r="F25" s="100"/>
      <c r="G25" s="100"/>
      <c r="H25" s="100"/>
      <c r="I25" s="89"/>
    </row>
    <row r="26" spans="1:10" ht="18.75" customHeight="1" x14ac:dyDescent="0.2">
      <c r="A26" s="13" t="s">
        <v>132</v>
      </c>
      <c r="B26" s="82" t="s">
        <v>133</v>
      </c>
      <c r="C26" s="14" t="s">
        <v>134</v>
      </c>
      <c r="D26" s="101"/>
      <c r="E26" s="101"/>
      <c r="F26" s="102"/>
      <c r="G26" s="102"/>
      <c r="H26" s="103"/>
      <c r="I26" s="90"/>
    </row>
    <row r="27" spans="1:10" ht="29.25" customHeight="1" x14ac:dyDescent="0.25">
      <c r="A27" s="13" t="s">
        <v>135</v>
      </c>
      <c r="B27" s="82" t="s">
        <v>136</v>
      </c>
      <c r="C27" s="14" t="s">
        <v>137</v>
      </c>
      <c r="D27" s="97">
        <f t="shared" ref="D27:I27" si="3">SUM(D28:D31)</f>
        <v>0</v>
      </c>
      <c r="E27" s="97">
        <f t="shared" si="3"/>
        <v>0</v>
      </c>
      <c r="F27" s="97">
        <f t="shared" si="3"/>
        <v>0</v>
      </c>
      <c r="G27" s="97">
        <f t="shared" si="3"/>
        <v>0</v>
      </c>
      <c r="H27" s="97">
        <f t="shared" si="3"/>
        <v>0</v>
      </c>
      <c r="I27" s="36">
        <f t="shared" si="3"/>
        <v>0</v>
      </c>
    </row>
    <row r="28" spans="1:10" ht="15" x14ac:dyDescent="0.25">
      <c r="A28" s="13" t="s">
        <v>138</v>
      </c>
      <c r="B28" s="82" t="s">
        <v>139</v>
      </c>
      <c r="C28" s="14" t="s">
        <v>137</v>
      </c>
      <c r="D28" s="98"/>
      <c r="E28" s="98"/>
      <c r="F28" s="98"/>
      <c r="G28" s="98"/>
      <c r="H28" s="98"/>
      <c r="I28" s="36"/>
    </row>
    <row r="29" spans="1:10" ht="15" x14ac:dyDescent="0.25">
      <c r="A29" s="13" t="s">
        <v>140</v>
      </c>
      <c r="B29" s="82" t="s">
        <v>141</v>
      </c>
      <c r="C29" s="14" t="s">
        <v>137</v>
      </c>
      <c r="D29" s="98"/>
      <c r="E29" s="98"/>
      <c r="F29" s="98"/>
      <c r="G29" s="98"/>
      <c r="H29" s="98"/>
      <c r="I29" s="36"/>
    </row>
    <row r="30" spans="1:10" ht="15" x14ac:dyDescent="0.25">
      <c r="A30" s="13" t="s">
        <v>142</v>
      </c>
      <c r="B30" s="82" t="s">
        <v>143</v>
      </c>
      <c r="C30" s="14" t="s">
        <v>137</v>
      </c>
      <c r="D30" s="98"/>
      <c r="E30" s="98"/>
      <c r="F30" s="98"/>
      <c r="G30" s="98"/>
      <c r="H30" s="98"/>
      <c r="I30" s="36"/>
    </row>
    <row r="31" spans="1:10" ht="15" x14ac:dyDescent="0.25">
      <c r="A31" s="13" t="s">
        <v>144</v>
      </c>
      <c r="B31" s="82" t="s">
        <v>145</v>
      </c>
      <c r="C31" s="14" t="s">
        <v>137</v>
      </c>
      <c r="D31" s="98"/>
      <c r="E31" s="98"/>
      <c r="F31" s="98"/>
      <c r="G31" s="98"/>
      <c r="H31" s="98"/>
      <c r="I31" s="36"/>
    </row>
    <row r="32" spans="1:10" ht="44.25" customHeight="1" x14ac:dyDescent="0.25">
      <c r="A32" s="13" t="s">
        <v>146</v>
      </c>
      <c r="B32" s="82" t="s">
        <v>147</v>
      </c>
      <c r="C32" s="14" t="s">
        <v>148</v>
      </c>
      <c r="D32" s="97">
        <f t="shared" ref="D32:I32" si="4">SUM(D33:D36)</f>
        <v>0</v>
      </c>
      <c r="E32" s="97">
        <f t="shared" si="4"/>
        <v>0</v>
      </c>
      <c r="F32" s="97">
        <f t="shared" si="4"/>
        <v>0</v>
      </c>
      <c r="G32" s="97">
        <f t="shared" si="4"/>
        <v>0</v>
      </c>
      <c r="H32" s="97">
        <f t="shared" si="4"/>
        <v>0</v>
      </c>
      <c r="I32" s="36">
        <f t="shared" si="4"/>
        <v>0</v>
      </c>
    </row>
    <row r="33" spans="1:9" ht="15" x14ac:dyDescent="0.25">
      <c r="A33" s="15" t="s">
        <v>149</v>
      </c>
      <c r="B33" s="82" t="s">
        <v>139</v>
      </c>
      <c r="C33" s="14" t="s">
        <v>148</v>
      </c>
      <c r="D33" s="98"/>
      <c r="E33" s="98"/>
      <c r="F33" s="98"/>
      <c r="G33" s="98"/>
      <c r="H33" s="98"/>
      <c r="I33" s="36"/>
    </row>
    <row r="34" spans="1:9" ht="15" x14ac:dyDescent="0.25">
      <c r="A34" s="15" t="s">
        <v>149</v>
      </c>
      <c r="B34" s="82" t="s">
        <v>141</v>
      </c>
      <c r="C34" s="14" t="s">
        <v>148</v>
      </c>
      <c r="D34" s="98"/>
      <c r="E34" s="98"/>
      <c r="F34" s="98"/>
      <c r="G34" s="98"/>
      <c r="H34" s="98"/>
      <c r="I34" s="36"/>
    </row>
    <row r="35" spans="1:9" ht="15" x14ac:dyDescent="0.25">
      <c r="A35" s="15" t="s">
        <v>150</v>
      </c>
      <c r="B35" s="82" t="s">
        <v>143</v>
      </c>
      <c r="C35" s="14" t="s">
        <v>148</v>
      </c>
      <c r="D35" s="98"/>
      <c r="E35" s="98"/>
      <c r="F35" s="98"/>
      <c r="G35" s="98"/>
      <c r="H35" s="98"/>
      <c r="I35" s="36"/>
    </row>
    <row r="36" spans="1:9" ht="15" x14ac:dyDescent="0.25">
      <c r="A36" s="15" t="s">
        <v>151</v>
      </c>
      <c r="B36" s="82" t="s">
        <v>145</v>
      </c>
      <c r="C36" s="14" t="s">
        <v>148</v>
      </c>
      <c r="D36" s="98"/>
      <c r="E36" s="98"/>
      <c r="F36" s="98"/>
      <c r="G36" s="98"/>
      <c r="H36" s="98"/>
      <c r="I36" s="36"/>
    </row>
    <row r="37" spans="1:9" ht="30" x14ac:dyDescent="0.25">
      <c r="A37" s="13" t="s">
        <v>152</v>
      </c>
      <c r="B37" s="82" t="s">
        <v>153</v>
      </c>
      <c r="C37" s="14" t="s">
        <v>154</v>
      </c>
      <c r="D37" s="97">
        <f t="shared" ref="D37:I37" si="5">SUM(D38:D41)</f>
        <v>0</v>
      </c>
      <c r="E37" s="97">
        <f t="shared" si="5"/>
        <v>0</v>
      </c>
      <c r="F37" s="97">
        <f t="shared" si="5"/>
        <v>0</v>
      </c>
      <c r="G37" s="97">
        <f t="shared" si="5"/>
        <v>0</v>
      </c>
      <c r="H37" s="97">
        <f t="shared" si="5"/>
        <v>0</v>
      </c>
      <c r="I37" s="36">
        <f t="shared" si="5"/>
        <v>0</v>
      </c>
    </row>
    <row r="38" spans="1:9" ht="15" x14ac:dyDescent="0.25">
      <c r="A38" s="15" t="s">
        <v>155</v>
      </c>
      <c r="B38" s="82" t="s">
        <v>139</v>
      </c>
      <c r="C38" s="14" t="s">
        <v>154</v>
      </c>
      <c r="D38" s="98"/>
      <c r="E38" s="98"/>
      <c r="F38" s="98"/>
      <c r="G38" s="98"/>
      <c r="H38" s="98"/>
      <c r="I38" s="36"/>
    </row>
    <row r="39" spans="1:9" ht="15" x14ac:dyDescent="0.25">
      <c r="A39" s="15" t="s">
        <v>156</v>
      </c>
      <c r="B39" s="82" t="s">
        <v>141</v>
      </c>
      <c r="C39" s="14" t="s">
        <v>154</v>
      </c>
      <c r="D39" s="98"/>
      <c r="E39" s="98"/>
      <c r="F39" s="98"/>
      <c r="G39" s="98"/>
      <c r="H39" s="98"/>
      <c r="I39" s="36"/>
    </row>
    <row r="40" spans="1:9" ht="15" x14ac:dyDescent="0.25">
      <c r="A40" s="15" t="s">
        <v>157</v>
      </c>
      <c r="B40" s="82" t="s">
        <v>143</v>
      </c>
      <c r="C40" s="14" t="s">
        <v>154</v>
      </c>
      <c r="D40" s="98"/>
      <c r="E40" s="98"/>
      <c r="F40" s="98"/>
      <c r="G40" s="98"/>
      <c r="H40" s="98"/>
      <c r="I40" s="36"/>
    </row>
    <row r="41" spans="1:9" ht="15" x14ac:dyDescent="0.25">
      <c r="A41" s="15" t="s">
        <v>158</v>
      </c>
      <c r="B41" s="82" t="s">
        <v>145</v>
      </c>
      <c r="C41" s="14" t="s">
        <v>154</v>
      </c>
      <c r="D41" s="98"/>
      <c r="E41" s="98"/>
      <c r="F41" s="98"/>
      <c r="G41" s="98"/>
      <c r="H41" s="98"/>
      <c r="I41" s="36"/>
    </row>
    <row r="42" spans="1:9" ht="50.25" customHeight="1" x14ac:dyDescent="0.25">
      <c r="A42" s="62"/>
      <c r="B42" s="115" t="s">
        <v>159</v>
      </c>
      <c r="C42" s="116"/>
      <c r="D42" s="116"/>
      <c r="E42" s="116"/>
      <c r="F42" s="116"/>
      <c r="G42" s="116"/>
      <c r="H42" s="116"/>
      <c r="I42" s="116"/>
    </row>
    <row r="43" spans="1:9" ht="15.75" x14ac:dyDescent="0.25">
      <c r="A43" s="62"/>
      <c r="B43" s="62"/>
      <c r="C43" s="62"/>
      <c r="D43" s="62"/>
      <c r="E43" s="62"/>
      <c r="F43" s="62"/>
      <c r="G43" s="62"/>
      <c r="H43" s="62"/>
      <c r="I43" s="63"/>
    </row>
    <row r="44" spans="1:9" ht="15.75" x14ac:dyDescent="0.25">
      <c r="A44" s="62"/>
      <c r="B44" s="62"/>
      <c r="C44" s="62"/>
      <c r="D44" s="62"/>
      <c r="E44" s="62"/>
      <c r="F44" s="62"/>
      <c r="G44" s="62"/>
      <c r="H44" s="62"/>
      <c r="I44" s="63"/>
    </row>
    <row r="45" spans="1:9" ht="18.75" x14ac:dyDescent="0.3">
      <c r="A45" s="62"/>
      <c r="B45" s="64" t="s">
        <v>160</v>
      </c>
      <c r="C45" s="59"/>
      <c r="D45" s="59"/>
      <c r="E45" s="114"/>
      <c r="F45" s="114"/>
      <c r="G45" s="114"/>
      <c r="H45" s="114"/>
      <c r="I45" s="114"/>
    </row>
    <row r="46" spans="1:9" ht="36.75" customHeight="1" x14ac:dyDescent="0.25">
      <c r="A46" s="62"/>
      <c r="B46" s="64"/>
      <c r="C46" s="59"/>
      <c r="D46" s="64" t="s">
        <v>161</v>
      </c>
      <c r="E46" s="59"/>
      <c r="F46" s="59"/>
      <c r="G46" s="64" t="s">
        <v>162</v>
      </c>
      <c r="H46" s="59"/>
      <c r="I46" s="59"/>
    </row>
    <row r="47" spans="1:9" ht="18.75" x14ac:dyDescent="0.25">
      <c r="A47" s="8"/>
      <c r="B47" s="10"/>
    </row>
    <row r="48" spans="1:9" ht="15.75" x14ac:dyDescent="0.25">
      <c r="A48" s="8"/>
      <c r="B48" s="8"/>
      <c r="C48" s="8"/>
      <c r="D48" s="8"/>
      <c r="E48" s="8"/>
      <c r="F48" s="8"/>
      <c r="G48" s="8"/>
      <c r="H48" s="8"/>
      <c r="I48" s="9"/>
    </row>
    <row r="49" spans="1:9" ht="15.75" x14ac:dyDescent="0.25">
      <c r="A49" s="8"/>
      <c r="B49" s="8"/>
      <c r="C49" s="8"/>
      <c r="D49" s="8"/>
      <c r="E49" s="8"/>
      <c r="F49" s="8"/>
      <c r="G49" s="8"/>
      <c r="H49" s="8"/>
      <c r="I49" s="9"/>
    </row>
    <row r="50" spans="1:9" ht="15.75" x14ac:dyDescent="0.25">
      <c r="A50" s="8"/>
      <c r="B50" s="8"/>
      <c r="C50" s="8"/>
      <c r="D50" s="8"/>
      <c r="E50" s="8"/>
      <c r="F50" s="8"/>
      <c r="G50" s="8"/>
      <c r="H50" s="8"/>
      <c r="I50" s="9"/>
    </row>
    <row r="51" spans="1:9" ht="15.75" x14ac:dyDescent="0.25">
      <c r="A51" s="8"/>
      <c r="B51" s="8"/>
      <c r="C51" s="8"/>
      <c r="D51" s="8"/>
      <c r="E51" s="8"/>
      <c r="F51" s="8"/>
      <c r="G51" s="8"/>
      <c r="H51" s="8"/>
      <c r="I51" s="9"/>
    </row>
    <row r="52" spans="1:9" ht="15.75" x14ac:dyDescent="0.25">
      <c r="A52" s="8"/>
      <c r="B52" s="8"/>
      <c r="C52" s="8"/>
      <c r="D52" s="8"/>
      <c r="E52" s="8"/>
      <c r="F52" s="8"/>
      <c r="G52" s="8"/>
      <c r="H52" s="8"/>
      <c r="I52" s="9"/>
    </row>
    <row r="53" spans="1:9" ht="15.75" x14ac:dyDescent="0.25">
      <c r="A53" s="8"/>
      <c r="B53" s="8"/>
      <c r="C53" s="8"/>
      <c r="D53" s="8"/>
      <c r="E53" s="8"/>
      <c r="F53" s="8"/>
      <c r="G53" s="8"/>
      <c r="H53" s="8"/>
      <c r="I53" s="9"/>
    </row>
    <row r="54" spans="1:9" ht="15.75" x14ac:dyDescent="0.25">
      <c r="A54" s="8"/>
      <c r="B54" s="8"/>
      <c r="C54" s="8"/>
      <c r="D54" s="8"/>
      <c r="E54" s="8"/>
      <c r="F54" s="8"/>
      <c r="G54" s="8"/>
      <c r="H54" s="8"/>
      <c r="I54" s="9"/>
    </row>
    <row r="55" spans="1:9" ht="15.75" x14ac:dyDescent="0.25">
      <c r="A55" s="8"/>
      <c r="B55" s="8"/>
      <c r="C55" s="8"/>
      <c r="D55" s="8"/>
      <c r="E55" s="8"/>
      <c r="F55" s="8"/>
      <c r="G55" s="8"/>
      <c r="H55" s="8"/>
      <c r="I55" s="9"/>
    </row>
    <row r="56" spans="1:9" ht="15.75" x14ac:dyDescent="0.25">
      <c r="A56" s="8"/>
      <c r="B56" s="8"/>
      <c r="C56" s="8"/>
      <c r="D56" s="8"/>
      <c r="E56" s="8"/>
      <c r="F56" s="8"/>
      <c r="G56" s="8"/>
      <c r="H56" s="8"/>
      <c r="I56" s="9"/>
    </row>
    <row r="57" spans="1:9" ht="15.75" x14ac:dyDescent="0.25">
      <c r="A57" s="8"/>
      <c r="B57" s="8"/>
      <c r="C57" s="8"/>
      <c r="D57" s="8"/>
      <c r="E57" s="8"/>
      <c r="F57" s="8"/>
      <c r="G57" s="8"/>
      <c r="H57" s="8"/>
      <c r="I57" s="9"/>
    </row>
    <row r="58" spans="1:9" ht="15.75" x14ac:dyDescent="0.25">
      <c r="A58" s="8"/>
      <c r="B58" s="8"/>
      <c r="C58" s="8"/>
      <c r="D58" s="8"/>
      <c r="E58" s="8"/>
      <c r="F58" s="8"/>
      <c r="G58" s="8"/>
      <c r="H58" s="8"/>
      <c r="I58" s="9"/>
    </row>
    <row r="59" spans="1:9" ht="15.75" x14ac:dyDescent="0.25">
      <c r="A59" s="8"/>
      <c r="B59" s="8"/>
      <c r="C59" s="8"/>
      <c r="D59" s="8"/>
      <c r="E59" s="8"/>
      <c r="F59" s="8"/>
      <c r="G59" s="8"/>
      <c r="H59" s="8"/>
      <c r="I59" s="9"/>
    </row>
    <row r="60" spans="1:9" ht="15.75" x14ac:dyDescent="0.25">
      <c r="A60" s="8"/>
      <c r="B60" s="8"/>
      <c r="C60" s="8"/>
      <c r="D60" s="8"/>
      <c r="E60" s="8"/>
      <c r="F60" s="8"/>
      <c r="G60" s="8"/>
      <c r="H60" s="8"/>
      <c r="I60" s="9"/>
    </row>
    <row r="61" spans="1:9" ht="15.75" x14ac:dyDescent="0.25">
      <c r="A61" s="8"/>
      <c r="B61" s="8"/>
      <c r="C61" s="8"/>
      <c r="D61" s="8"/>
      <c r="E61" s="8"/>
      <c r="F61" s="8"/>
      <c r="G61" s="8"/>
      <c r="H61" s="8"/>
      <c r="I61" s="9"/>
    </row>
    <row r="62" spans="1:9" ht="15.75" x14ac:dyDescent="0.25">
      <c r="A62" s="8"/>
      <c r="B62" s="8"/>
      <c r="C62" s="8"/>
      <c r="D62" s="8"/>
      <c r="E62" s="8"/>
      <c r="F62" s="8"/>
      <c r="G62" s="8"/>
      <c r="H62" s="8"/>
      <c r="I62" s="9"/>
    </row>
    <row r="63" spans="1:9" ht="15.75" x14ac:dyDescent="0.25">
      <c r="A63" s="8"/>
      <c r="B63" s="8"/>
      <c r="C63" s="8"/>
      <c r="D63" s="8"/>
      <c r="E63" s="8"/>
      <c r="F63" s="8"/>
      <c r="G63" s="8"/>
      <c r="H63" s="8"/>
      <c r="I63" s="9"/>
    </row>
    <row r="64" spans="1:9" ht="15.75" x14ac:dyDescent="0.25">
      <c r="A64" s="8"/>
      <c r="B64" s="8"/>
      <c r="C64" s="8"/>
      <c r="D64" s="8"/>
      <c r="E64" s="8"/>
      <c r="F64" s="8"/>
      <c r="G64" s="8"/>
      <c r="H64" s="8"/>
      <c r="I64" s="9"/>
    </row>
    <row r="65" spans="1:9" ht="15.75" x14ac:dyDescent="0.25">
      <c r="A65" s="8"/>
      <c r="B65" s="8"/>
      <c r="C65" s="8"/>
      <c r="D65" s="8"/>
      <c r="E65" s="8"/>
      <c r="F65" s="8"/>
      <c r="G65" s="8"/>
      <c r="H65" s="8"/>
      <c r="I65" s="9"/>
    </row>
    <row r="66" spans="1:9" ht="15.75" x14ac:dyDescent="0.25">
      <c r="A66" s="8"/>
      <c r="B66" s="8"/>
      <c r="C66" s="8"/>
      <c r="D66" s="8"/>
      <c r="E66" s="8"/>
      <c r="F66" s="8"/>
      <c r="G66" s="8"/>
      <c r="H66" s="8"/>
      <c r="I66" s="9"/>
    </row>
    <row r="67" spans="1:9" ht="15.75" x14ac:dyDescent="0.25">
      <c r="A67" s="8"/>
      <c r="B67" s="8"/>
      <c r="C67" s="8"/>
      <c r="D67" s="8"/>
      <c r="E67" s="8"/>
      <c r="F67" s="8"/>
      <c r="G67" s="8"/>
      <c r="H67" s="8"/>
      <c r="I67" s="9"/>
    </row>
    <row r="68" spans="1:9" ht="15.75" x14ac:dyDescent="0.25">
      <c r="A68" s="8"/>
      <c r="B68" s="8"/>
      <c r="C68" s="8"/>
      <c r="D68" s="8"/>
      <c r="E68" s="8"/>
      <c r="F68" s="8"/>
      <c r="G68" s="8"/>
      <c r="H68" s="8"/>
      <c r="I68" s="9"/>
    </row>
    <row r="69" spans="1:9" ht="15.75" x14ac:dyDescent="0.25">
      <c r="A69" s="8"/>
      <c r="B69" s="8"/>
      <c r="C69" s="8"/>
      <c r="D69" s="8"/>
      <c r="E69" s="8"/>
      <c r="F69" s="8"/>
      <c r="G69" s="8"/>
      <c r="H69" s="8"/>
      <c r="I69" s="9"/>
    </row>
    <row r="70" spans="1:9" ht="15.75" x14ac:dyDescent="0.25">
      <c r="A70" s="8"/>
      <c r="B70" s="8"/>
      <c r="C70" s="8"/>
      <c r="D70" s="8"/>
      <c r="E70" s="8"/>
      <c r="F70" s="8"/>
      <c r="G70" s="8"/>
      <c r="H70" s="8"/>
      <c r="I70" s="9"/>
    </row>
    <row r="71" spans="1:9" ht="15.75" x14ac:dyDescent="0.25">
      <c r="A71" s="8"/>
      <c r="B71" s="8"/>
      <c r="C71" s="8"/>
      <c r="D71" s="8"/>
      <c r="E71" s="8"/>
      <c r="F71" s="8"/>
      <c r="G71" s="8"/>
      <c r="H71" s="8"/>
      <c r="I71" s="9"/>
    </row>
    <row r="72" spans="1:9" ht="15.75" x14ac:dyDescent="0.25">
      <c r="A72" s="8"/>
      <c r="B72" s="8"/>
      <c r="C72" s="8"/>
      <c r="D72" s="8"/>
      <c r="E72" s="8"/>
      <c r="F72" s="8"/>
      <c r="G72" s="8"/>
      <c r="H72" s="8"/>
      <c r="I72" s="9"/>
    </row>
    <row r="73" spans="1:9" ht="15.75" x14ac:dyDescent="0.25">
      <c r="A73" s="8"/>
      <c r="B73" s="8"/>
      <c r="C73" s="8"/>
      <c r="D73" s="8"/>
      <c r="E73" s="8"/>
      <c r="F73" s="8"/>
      <c r="G73" s="8"/>
      <c r="H73" s="8"/>
      <c r="I73" s="9"/>
    </row>
    <row r="74" spans="1:9" ht="15.75" x14ac:dyDescent="0.25">
      <c r="A74" s="8"/>
      <c r="B74" s="8"/>
      <c r="C74" s="8"/>
      <c r="D74" s="8"/>
      <c r="E74" s="8"/>
      <c r="F74" s="8"/>
      <c r="G74" s="8"/>
      <c r="H74" s="8"/>
      <c r="I74" s="9"/>
    </row>
    <row r="75" spans="1:9" ht="15.75" x14ac:dyDescent="0.25">
      <c r="A75" s="8"/>
      <c r="B75" s="8"/>
      <c r="C75" s="8"/>
      <c r="D75" s="8"/>
      <c r="E75" s="8"/>
      <c r="F75" s="8"/>
      <c r="G75" s="8"/>
      <c r="H75" s="8"/>
      <c r="I75" s="9"/>
    </row>
    <row r="76" spans="1:9" ht="15.75" x14ac:dyDescent="0.25">
      <c r="A76" s="9"/>
      <c r="B76" s="9"/>
      <c r="C76" s="9"/>
      <c r="D76" s="9"/>
      <c r="E76" s="9"/>
      <c r="F76" s="9"/>
      <c r="G76" s="9"/>
      <c r="H76" s="9"/>
      <c r="I76" s="9"/>
    </row>
    <row r="77" spans="1:9" ht="15.75" x14ac:dyDescent="0.25">
      <c r="A77" s="7"/>
      <c r="B77" s="7"/>
      <c r="C77" s="7"/>
      <c r="D77" s="7"/>
      <c r="E77" s="7"/>
      <c r="F77" s="7"/>
      <c r="G77" s="7"/>
      <c r="H77" s="7"/>
      <c r="I77" s="7"/>
    </row>
    <row r="78" spans="1:9" ht="15.75" x14ac:dyDescent="0.25">
      <c r="A78" s="7"/>
      <c r="B78" s="7"/>
      <c r="C78" s="7"/>
      <c r="D78" s="7"/>
      <c r="E78" s="7"/>
      <c r="F78" s="7"/>
      <c r="G78" s="7"/>
      <c r="H78" s="7"/>
      <c r="I78" s="7"/>
    </row>
    <row r="79" spans="1:9" ht="15.75" x14ac:dyDescent="0.25">
      <c r="A79" s="7"/>
      <c r="B79" s="7"/>
      <c r="C79" s="7"/>
      <c r="D79" s="7"/>
      <c r="E79" s="7"/>
      <c r="F79" s="7"/>
      <c r="G79" s="7"/>
      <c r="H79" s="7"/>
      <c r="I79" s="7"/>
    </row>
    <row r="80" spans="1:9" ht="15.75" x14ac:dyDescent="0.25">
      <c r="A80" s="7"/>
      <c r="B80" s="7"/>
      <c r="C80" s="7"/>
      <c r="D80" s="7"/>
      <c r="E80" s="7"/>
      <c r="F80" s="7"/>
      <c r="G80" s="7"/>
      <c r="H80" s="7"/>
      <c r="I80" s="7"/>
    </row>
    <row r="81" spans="1:9" ht="15.75" x14ac:dyDescent="0.25">
      <c r="A81" s="7"/>
      <c r="B81" s="7"/>
      <c r="C81" s="7"/>
      <c r="D81" s="7"/>
      <c r="E81" s="7"/>
      <c r="F81" s="7"/>
      <c r="G81" s="7"/>
      <c r="H81" s="7"/>
      <c r="I81" s="7"/>
    </row>
    <row r="82" spans="1:9" ht="15.75" x14ac:dyDescent="0.25">
      <c r="A82" s="7"/>
      <c r="B82" s="7"/>
      <c r="C82" s="7"/>
      <c r="D82" s="7"/>
      <c r="E82" s="7"/>
      <c r="F82" s="7"/>
      <c r="G82" s="7"/>
      <c r="H82" s="7"/>
      <c r="I82" s="7"/>
    </row>
    <row r="83" spans="1:9" ht="15.75" x14ac:dyDescent="0.25">
      <c r="A83" s="7"/>
      <c r="B83" s="7"/>
      <c r="C83" s="7"/>
      <c r="D83" s="7"/>
      <c r="E83" s="7"/>
      <c r="F83" s="7"/>
      <c r="G83" s="7"/>
      <c r="H83" s="7"/>
      <c r="I83" s="7"/>
    </row>
    <row r="84" spans="1:9" ht="15.75" x14ac:dyDescent="0.25">
      <c r="A84" s="7"/>
      <c r="B84" s="7"/>
      <c r="C84" s="7"/>
      <c r="D84" s="7"/>
      <c r="E84" s="7"/>
      <c r="F84" s="7"/>
      <c r="G84" s="7"/>
      <c r="H84" s="7"/>
      <c r="I84" s="7"/>
    </row>
    <row r="85" spans="1:9" ht="15.75" x14ac:dyDescent="0.25">
      <c r="A85" s="7"/>
      <c r="B85" s="7"/>
      <c r="C85" s="7"/>
      <c r="D85" s="7"/>
      <c r="E85" s="7"/>
      <c r="F85" s="7"/>
      <c r="G85" s="7"/>
      <c r="H85" s="7"/>
      <c r="I85" s="7"/>
    </row>
    <row r="86" spans="1:9" ht="15.75" x14ac:dyDescent="0.25">
      <c r="A86" s="7"/>
      <c r="B86" s="7"/>
      <c r="C86" s="7"/>
      <c r="D86" s="7"/>
      <c r="E86" s="7"/>
      <c r="F86" s="7"/>
      <c r="G86" s="7"/>
      <c r="H86" s="7"/>
      <c r="I86" s="7"/>
    </row>
    <row r="87" spans="1:9" ht="15.75" x14ac:dyDescent="0.25">
      <c r="A87" s="7"/>
      <c r="B87" s="7"/>
      <c r="C87" s="7"/>
      <c r="D87" s="7"/>
      <c r="E87" s="7"/>
      <c r="F87" s="7"/>
      <c r="G87" s="7"/>
      <c r="H87" s="7"/>
      <c r="I87" s="7"/>
    </row>
    <row r="88" spans="1:9" ht="15.75" x14ac:dyDescent="0.25">
      <c r="A88" s="7"/>
      <c r="B88" s="7"/>
      <c r="C88" s="7"/>
      <c r="D88" s="7"/>
      <c r="E88" s="7"/>
      <c r="F88" s="7"/>
      <c r="G88" s="7"/>
      <c r="H88" s="7"/>
      <c r="I88" s="7"/>
    </row>
    <row r="89" spans="1:9" ht="15.75" x14ac:dyDescent="0.25">
      <c r="A89" s="7"/>
      <c r="B89" s="7"/>
      <c r="C89" s="7"/>
      <c r="D89" s="7"/>
      <c r="E89" s="7"/>
      <c r="F89" s="7"/>
      <c r="G89" s="7"/>
      <c r="H89" s="7"/>
      <c r="I89" s="7"/>
    </row>
    <row r="90" spans="1:9" ht="15.75" x14ac:dyDescent="0.25">
      <c r="A90" s="7"/>
      <c r="B90" s="7"/>
      <c r="C90" s="7"/>
      <c r="D90" s="7"/>
      <c r="E90" s="7"/>
      <c r="F90" s="7"/>
      <c r="G90" s="7"/>
      <c r="H90" s="7"/>
      <c r="I90" s="7"/>
    </row>
  </sheetData>
  <sheetProtection password="CC0F" sheet="1" objects="1" scenarios="1" formatColumns="0" formatRows="0"/>
  <mergeCells count="12">
    <mergeCell ref="E45:I45"/>
    <mergeCell ref="B42:I42"/>
    <mergeCell ref="A3:I3"/>
    <mergeCell ref="A10:A12"/>
    <mergeCell ref="B10:B12"/>
    <mergeCell ref="C10:C12"/>
    <mergeCell ref="D10:G10"/>
    <mergeCell ref="D11:E11"/>
    <mergeCell ref="F11:G11"/>
    <mergeCell ref="H11:I11"/>
    <mergeCell ref="C5:H5"/>
    <mergeCell ref="C6:H6"/>
  </mergeCells>
  <phoneticPr fontId="1" type="noConversion"/>
  <pageMargins left="0.15748031496062992" right="0.15748031496062992" top="0.78740157480314965" bottom="0.19685039370078741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view="pageBreakPreview" zoomScale="98" zoomScaleNormal="100" zoomScaleSheetLayoutView="98" workbookViewId="0">
      <selection activeCell="O22" sqref="O22"/>
    </sheetView>
  </sheetViews>
  <sheetFormatPr defaultRowHeight="12.75" x14ac:dyDescent="0.2"/>
  <cols>
    <col min="1" max="1" width="40.42578125" style="24" customWidth="1"/>
    <col min="2" max="2" width="15.7109375" style="24" customWidth="1"/>
    <col min="3" max="3" width="10.42578125" style="24" customWidth="1"/>
    <col min="4" max="5" width="22.140625" style="24" customWidth="1"/>
    <col min="6" max="6" width="22.140625" style="25" customWidth="1"/>
    <col min="7" max="8" width="22.140625" style="24" customWidth="1"/>
    <col min="9" max="9" width="9.140625" style="24"/>
    <col min="10" max="10" width="9.140625" style="24" customWidth="1"/>
    <col min="11" max="11" width="9.140625" style="24"/>
    <col min="12" max="12" width="12.140625" style="24" customWidth="1"/>
    <col min="13" max="16384" width="9.140625" style="24"/>
  </cols>
  <sheetData>
    <row r="1" spans="1:8" ht="18.75" x14ac:dyDescent="0.3">
      <c r="A1" s="65"/>
      <c r="B1" s="65"/>
      <c r="C1" s="65"/>
      <c r="D1" s="65"/>
      <c r="E1" s="65"/>
      <c r="F1" s="66"/>
      <c r="G1" s="65"/>
      <c r="H1" s="67" t="s">
        <v>163</v>
      </c>
    </row>
    <row r="2" spans="1:8" x14ac:dyDescent="0.2">
      <c r="A2" s="65"/>
      <c r="B2" s="65"/>
      <c r="C2" s="65"/>
      <c r="D2" s="65"/>
      <c r="E2" s="65"/>
      <c r="F2" s="66"/>
      <c r="G2" s="65"/>
      <c r="H2" s="65"/>
    </row>
    <row r="3" spans="1:8" ht="18.75" x14ac:dyDescent="0.3">
      <c r="A3" s="123" t="s">
        <v>166</v>
      </c>
      <c r="B3" s="123"/>
      <c r="C3" s="123"/>
      <c r="D3" s="123"/>
      <c r="E3" s="123"/>
      <c r="F3" s="123"/>
      <c r="G3" s="123"/>
      <c r="H3" s="123"/>
    </row>
    <row r="4" spans="1:8" x14ac:dyDescent="0.2">
      <c r="A4" s="65"/>
      <c r="B4" s="65"/>
      <c r="C4" s="65"/>
      <c r="D4" s="65"/>
      <c r="E4" s="65"/>
      <c r="F4" s="66"/>
      <c r="G4" s="65"/>
      <c r="H4" s="65"/>
    </row>
    <row r="5" spans="1:8" ht="42.75" customHeight="1" x14ac:dyDescent="0.2">
      <c r="A5" s="19" t="s">
        <v>0</v>
      </c>
      <c r="B5" s="19" t="s">
        <v>2</v>
      </c>
      <c r="C5" s="19" t="s">
        <v>1</v>
      </c>
      <c r="D5" s="19" t="s">
        <v>3</v>
      </c>
      <c r="E5" s="19" t="s">
        <v>21</v>
      </c>
      <c r="F5" s="19" t="s">
        <v>24</v>
      </c>
      <c r="G5" s="14" t="s">
        <v>25</v>
      </c>
      <c r="H5" s="37" t="s">
        <v>20</v>
      </c>
    </row>
    <row r="6" spans="1:8" s="26" customFormat="1" ht="20.25" customHeight="1" x14ac:dyDescent="0.2">
      <c r="A6" s="37">
        <v>1</v>
      </c>
      <c r="B6" s="37">
        <v>2</v>
      </c>
      <c r="C6" s="37">
        <v>3</v>
      </c>
      <c r="D6" s="38">
        <v>4</v>
      </c>
      <c r="E6" s="18">
        <v>6</v>
      </c>
      <c r="F6" s="18">
        <v>7</v>
      </c>
      <c r="G6" s="38">
        <v>8</v>
      </c>
      <c r="H6" s="37">
        <v>9</v>
      </c>
    </row>
    <row r="7" spans="1:8" ht="24.75" customHeight="1" x14ac:dyDescent="0.2">
      <c r="A7" s="17" t="s">
        <v>4</v>
      </c>
      <c r="B7" s="18" t="s">
        <v>29</v>
      </c>
      <c r="C7" s="19" t="s">
        <v>47</v>
      </c>
      <c r="D7" s="39">
        <f>'Прил 1'!E15</f>
        <v>0</v>
      </c>
      <c r="E7" s="21"/>
      <c r="F7" s="18"/>
      <c r="G7" s="21"/>
      <c r="H7" s="27"/>
    </row>
    <row r="8" spans="1:8" ht="24.75" customHeight="1" x14ac:dyDescent="0.2">
      <c r="A8" s="17" t="s">
        <v>11</v>
      </c>
      <c r="B8" s="18" t="s">
        <v>26</v>
      </c>
      <c r="C8" s="19" t="s">
        <v>13</v>
      </c>
      <c r="D8" s="39">
        <f>'Прил 1'!E37</f>
        <v>0</v>
      </c>
      <c r="E8" s="18" t="s">
        <v>33</v>
      </c>
      <c r="F8" s="22">
        <v>8.4000000000000003E-4</v>
      </c>
      <c r="G8" s="21"/>
      <c r="H8" s="27"/>
    </row>
    <row r="9" spans="1:8" ht="24.75" customHeight="1" x14ac:dyDescent="0.2">
      <c r="A9" s="17"/>
      <c r="B9" s="18"/>
      <c r="C9" s="19"/>
      <c r="D9" s="39"/>
      <c r="E9" s="18" t="s">
        <v>41</v>
      </c>
      <c r="F9" s="22">
        <v>6.1204000000000001E-2</v>
      </c>
      <c r="G9" s="21"/>
      <c r="H9" s="27"/>
    </row>
    <row r="10" spans="1:8" ht="24.75" customHeight="1" x14ac:dyDescent="0.2">
      <c r="A10" s="17" t="s">
        <v>9</v>
      </c>
      <c r="B10" s="18" t="s">
        <v>27</v>
      </c>
      <c r="C10" s="19" t="s">
        <v>10</v>
      </c>
      <c r="D10" s="39">
        <f>'Прил 1'!E32</f>
        <v>0</v>
      </c>
      <c r="E10" s="18" t="s">
        <v>34</v>
      </c>
      <c r="F10" s="22">
        <v>1.6949999999999999E-3</v>
      </c>
      <c r="G10" s="14"/>
      <c r="H10" s="27"/>
    </row>
    <row r="11" spans="1:8" ht="24.75" customHeight="1" x14ac:dyDescent="0.2">
      <c r="A11" s="17"/>
      <c r="B11" s="18"/>
      <c r="C11" s="19"/>
      <c r="D11" s="39"/>
      <c r="E11" s="18" t="s">
        <v>42</v>
      </c>
      <c r="F11" s="22">
        <v>6.9778999999999994E-2</v>
      </c>
      <c r="G11" s="14"/>
      <c r="H11" s="27"/>
    </row>
    <row r="12" spans="1:8" ht="24.75" customHeight="1" x14ac:dyDescent="0.2">
      <c r="A12" s="17" t="s">
        <v>7</v>
      </c>
      <c r="B12" s="18" t="s">
        <v>28</v>
      </c>
      <c r="C12" s="19" t="s">
        <v>8</v>
      </c>
      <c r="D12" s="39">
        <f>'Прил 1'!E25</f>
        <v>0</v>
      </c>
      <c r="E12" s="18" t="s">
        <v>35</v>
      </c>
      <c r="F12" s="22">
        <v>1.351E-3</v>
      </c>
      <c r="G12" s="14"/>
      <c r="H12" s="27"/>
    </row>
    <row r="13" spans="1:8" ht="24.75" customHeight="1" x14ac:dyDescent="0.2">
      <c r="A13" s="17"/>
      <c r="B13" s="18"/>
      <c r="C13" s="19"/>
      <c r="D13" s="20"/>
      <c r="E13" s="18" t="s">
        <v>43</v>
      </c>
      <c r="F13" s="18">
        <v>3.251E-3</v>
      </c>
      <c r="G13" s="14"/>
      <c r="H13" s="27"/>
    </row>
    <row r="14" spans="1:8" ht="24.75" customHeight="1" x14ac:dyDescent="0.2">
      <c r="A14" s="17" t="s">
        <v>5</v>
      </c>
      <c r="B14" s="18"/>
      <c r="C14" s="19" t="s">
        <v>6</v>
      </c>
      <c r="D14" s="20">
        <v>8304</v>
      </c>
      <c r="E14" s="18" t="s">
        <v>62</v>
      </c>
      <c r="F14" s="18">
        <v>1.68</v>
      </c>
      <c r="G14" s="14"/>
      <c r="H14" s="27"/>
    </row>
    <row r="15" spans="1:8" ht="24.75" customHeight="1" x14ac:dyDescent="0.2">
      <c r="A15" s="17" t="s">
        <v>16</v>
      </c>
      <c r="B15" s="18"/>
      <c r="C15" s="19" t="s">
        <v>17</v>
      </c>
      <c r="D15" s="20">
        <v>-17.899999999999999</v>
      </c>
      <c r="E15" s="18" t="s">
        <v>30</v>
      </c>
      <c r="F15" s="23">
        <v>1.046</v>
      </c>
      <c r="G15" s="14"/>
      <c r="H15" s="27"/>
    </row>
    <row r="16" spans="1:8" ht="24.75" customHeight="1" x14ac:dyDescent="0.2">
      <c r="A16" s="17" t="s">
        <v>19</v>
      </c>
      <c r="B16" s="18"/>
      <c r="C16" s="19" t="s">
        <v>18</v>
      </c>
      <c r="D16" s="20">
        <v>15</v>
      </c>
      <c r="E16" s="18" t="s">
        <v>31</v>
      </c>
      <c r="F16" s="23">
        <v>1.071</v>
      </c>
      <c r="G16" s="14"/>
      <c r="H16" s="27"/>
    </row>
    <row r="17" spans="1:12" ht="24.75" customHeight="1" x14ac:dyDescent="0.2">
      <c r="A17" s="17" t="s">
        <v>14</v>
      </c>
      <c r="B17" s="18"/>
      <c r="C17" s="19" t="s">
        <v>15</v>
      </c>
      <c r="D17" s="20">
        <v>70</v>
      </c>
      <c r="E17" s="18" t="s">
        <v>32</v>
      </c>
      <c r="F17" s="23">
        <v>1.05</v>
      </c>
      <c r="G17" s="14"/>
      <c r="H17" s="27"/>
    </row>
    <row r="18" spans="1:12" ht="32.25" customHeight="1" x14ac:dyDescent="0.2">
      <c r="A18" s="17" t="s">
        <v>39</v>
      </c>
      <c r="B18" s="18" t="s">
        <v>12</v>
      </c>
      <c r="C18" s="19"/>
      <c r="D18" s="20"/>
      <c r="E18" s="18"/>
      <c r="F18" s="18"/>
      <c r="G18" s="14" t="s">
        <v>40</v>
      </c>
      <c r="H18" s="105">
        <f>1/(F15*F16*F17)</f>
        <v>0.85013822822521823</v>
      </c>
    </row>
    <row r="19" spans="1:12" ht="32.25" customHeight="1" x14ac:dyDescent="0.2">
      <c r="A19" s="17" t="s">
        <v>44</v>
      </c>
      <c r="B19" s="18" t="s">
        <v>45</v>
      </c>
      <c r="C19" s="19"/>
      <c r="D19" s="20"/>
      <c r="E19" s="18"/>
      <c r="F19" s="18"/>
      <c r="G19" s="14" t="s">
        <v>50</v>
      </c>
      <c r="H19" s="106" t="e">
        <f>(D7*F14*H18)/D8</f>
        <v>#DIV/0!</v>
      </c>
    </row>
    <row r="20" spans="1:12" ht="32.25" customHeight="1" x14ac:dyDescent="0.2">
      <c r="A20" s="17" t="s">
        <v>48</v>
      </c>
      <c r="B20" s="18" t="s">
        <v>49</v>
      </c>
      <c r="C20" s="19"/>
      <c r="D20" s="20"/>
      <c r="E20" s="18"/>
      <c r="F20" s="18"/>
      <c r="G20" s="14" t="s">
        <v>46</v>
      </c>
      <c r="H20" s="107" t="e">
        <f>(D7*F14*H18)/D10</f>
        <v>#DIV/0!</v>
      </c>
    </row>
    <row r="21" spans="1:12" ht="32.25" customHeight="1" x14ac:dyDescent="0.2">
      <c r="A21" s="17" t="s">
        <v>51</v>
      </c>
      <c r="B21" s="18" t="s">
        <v>52</v>
      </c>
      <c r="C21" s="19"/>
      <c r="D21" s="20"/>
      <c r="E21" s="18"/>
      <c r="F21" s="18"/>
      <c r="G21" s="14" t="s">
        <v>53</v>
      </c>
      <c r="H21" s="107" t="e">
        <f>(D7*F14*H18)/D12</f>
        <v>#DIV/0!</v>
      </c>
    </row>
    <row r="22" spans="1:12" ht="32.25" customHeight="1" x14ac:dyDescent="0.2">
      <c r="A22" s="17" t="s">
        <v>54</v>
      </c>
      <c r="B22" s="18" t="s">
        <v>55</v>
      </c>
      <c r="C22" s="19"/>
      <c r="D22" s="20"/>
      <c r="E22" s="18"/>
      <c r="F22" s="18"/>
      <c r="G22" s="14" t="s">
        <v>56</v>
      </c>
      <c r="H22" s="107" t="e">
        <f>IF(J22&lt;0,0,IF(J22&gt;1,1,J22))</f>
        <v>#DIV/0!</v>
      </c>
      <c r="J22" s="28" t="e">
        <f>H19*F8-F9</f>
        <v>#DIV/0!</v>
      </c>
      <c r="K22" s="29"/>
    </row>
    <row r="23" spans="1:12" ht="32.25" customHeight="1" x14ac:dyDescent="0.2">
      <c r="A23" s="17" t="s">
        <v>57</v>
      </c>
      <c r="B23" s="18" t="s">
        <v>92</v>
      </c>
      <c r="C23" s="19"/>
      <c r="D23" s="20"/>
      <c r="E23" s="18"/>
      <c r="F23" s="18"/>
      <c r="G23" s="14" t="s">
        <v>58</v>
      </c>
      <c r="H23" s="107" t="e">
        <f t="shared" ref="H23:H24" si="0">IF(J23&lt;0,0,IF(J23&gt;1,1,J23))</f>
        <v>#DIV/0!</v>
      </c>
      <c r="J23" s="28" t="e">
        <f>H20*F10-F11</f>
        <v>#DIV/0!</v>
      </c>
      <c r="K23" s="29"/>
    </row>
    <row r="24" spans="1:12" ht="43.5" customHeight="1" x14ac:dyDescent="0.2">
      <c r="A24" s="17" t="s">
        <v>59</v>
      </c>
      <c r="B24" s="18" t="s">
        <v>60</v>
      </c>
      <c r="C24" s="19"/>
      <c r="D24" s="20"/>
      <c r="E24" s="18"/>
      <c r="F24" s="18"/>
      <c r="G24" s="14" t="s">
        <v>61</v>
      </c>
      <c r="H24" s="107" t="e">
        <f t="shared" si="0"/>
        <v>#DIV/0!</v>
      </c>
      <c r="J24" s="28" t="e">
        <f>H21*F12-F13</f>
        <v>#DIV/0!</v>
      </c>
      <c r="K24" s="29"/>
    </row>
    <row r="25" spans="1:12" ht="20.25" customHeight="1" x14ac:dyDescent="0.2">
      <c r="A25" s="17" t="s">
        <v>36</v>
      </c>
      <c r="B25" s="18" t="s">
        <v>37</v>
      </c>
      <c r="C25" s="19"/>
      <c r="D25" s="20"/>
      <c r="E25" s="21"/>
      <c r="F25" s="18"/>
      <c r="G25" s="18" t="s">
        <v>38</v>
      </c>
      <c r="H25" s="107" t="e">
        <f>(H22+H23+H24)/3</f>
        <v>#DIV/0!</v>
      </c>
      <c r="J25" s="30"/>
      <c r="L25" s="31"/>
    </row>
    <row r="27" spans="1:12" ht="15" x14ac:dyDescent="0.2">
      <c r="A27" s="1"/>
      <c r="B27" s="2"/>
      <c r="G27" s="3"/>
    </row>
  </sheetData>
  <sheetProtection password="CC0F" sheet="1" objects="1" scenarios="1" formatColumns="0" formatRows="0"/>
  <mergeCells count="1">
    <mergeCell ref="A3:H3"/>
  </mergeCells>
  <phoneticPr fontId="1" type="noConversion"/>
  <pageMargins left="0.78740157480314965" right="0.39370078740157483" top="0.59055118110236227" bottom="0.59055118110236227" header="0.51181102362204722" footer="0.51181102362204722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view="pageBreakPreview" zoomScale="96" zoomScaleNormal="100" zoomScaleSheetLayoutView="96" workbookViewId="0">
      <selection activeCell="D20" sqref="D20"/>
    </sheetView>
  </sheetViews>
  <sheetFormatPr defaultRowHeight="12.75" x14ac:dyDescent="0.2"/>
  <cols>
    <col min="1" max="1" width="40.28515625" style="24" customWidth="1"/>
    <col min="2" max="2" width="14" style="24" customWidth="1"/>
    <col min="3" max="3" width="10.5703125" style="24" customWidth="1"/>
    <col min="4" max="4" width="18.5703125" style="24" customWidth="1"/>
    <col min="5" max="5" width="22.7109375" style="24" customWidth="1"/>
    <col min="6" max="6" width="22.7109375" style="25" customWidth="1"/>
    <col min="7" max="8" width="22.7109375" style="24" customWidth="1"/>
    <col min="9" max="9" width="9.140625" style="24"/>
    <col min="10" max="10" width="8.85546875" style="24" customWidth="1"/>
    <col min="11" max="11" width="9.140625" style="24"/>
    <col min="12" max="12" width="12.140625" style="24" customWidth="1"/>
    <col min="13" max="16384" width="9.140625" style="24"/>
  </cols>
  <sheetData>
    <row r="1" spans="1:8" ht="18.75" x14ac:dyDescent="0.3">
      <c r="A1" s="65"/>
      <c r="B1" s="65"/>
      <c r="C1" s="65"/>
      <c r="D1" s="65"/>
      <c r="E1" s="65"/>
      <c r="F1" s="66"/>
      <c r="G1" s="65"/>
      <c r="H1" s="67" t="s">
        <v>164</v>
      </c>
    </row>
    <row r="2" spans="1:8" x14ac:dyDescent="0.2">
      <c r="A2" s="65"/>
      <c r="B2" s="65"/>
      <c r="C2" s="65"/>
      <c r="D2" s="65"/>
      <c r="E2" s="65"/>
      <c r="F2" s="66"/>
      <c r="G2" s="65"/>
      <c r="H2" s="65"/>
    </row>
    <row r="3" spans="1:8" ht="18.75" x14ac:dyDescent="0.2">
      <c r="A3" s="124" t="s">
        <v>165</v>
      </c>
      <c r="B3" s="124"/>
      <c r="C3" s="124"/>
      <c r="D3" s="124"/>
      <c r="E3" s="124"/>
      <c r="F3" s="124"/>
      <c r="G3" s="124"/>
      <c r="H3" s="124"/>
    </row>
    <row r="4" spans="1:8" ht="8.25" customHeight="1" x14ac:dyDescent="0.2">
      <c r="A4" s="65"/>
      <c r="B4" s="65"/>
      <c r="C4" s="65"/>
      <c r="D4" s="65"/>
      <c r="E4" s="65"/>
      <c r="F4" s="66"/>
      <c r="G4" s="65"/>
      <c r="H4" s="65"/>
    </row>
    <row r="5" spans="1:8" ht="49.5" customHeight="1" x14ac:dyDescent="0.2">
      <c r="A5" s="19" t="s">
        <v>0</v>
      </c>
      <c r="B5" s="19" t="s">
        <v>2</v>
      </c>
      <c r="C5" s="19" t="s">
        <v>1</v>
      </c>
      <c r="D5" s="19" t="s">
        <v>3</v>
      </c>
      <c r="E5" s="19" t="s">
        <v>21</v>
      </c>
      <c r="F5" s="19" t="s">
        <v>24</v>
      </c>
      <c r="G5" s="14" t="s">
        <v>25</v>
      </c>
      <c r="H5" s="37" t="s">
        <v>20</v>
      </c>
    </row>
    <row r="6" spans="1:8" s="26" customFormat="1" ht="20.25" customHeight="1" x14ac:dyDescent="0.2">
      <c r="A6" s="40">
        <v>1</v>
      </c>
      <c r="B6" s="40">
        <v>2</v>
      </c>
      <c r="C6" s="40">
        <v>3</v>
      </c>
      <c r="D6" s="41">
        <v>4</v>
      </c>
      <c r="E6" s="42">
        <v>6</v>
      </c>
      <c r="F6" s="42">
        <v>7</v>
      </c>
      <c r="G6" s="41">
        <v>8</v>
      </c>
      <c r="H6" s="40">
        <v>9</v>
      </c>
    </row>
    <row r="7" spans="1:8" ht="20.25" customHeight="1" x14ac:dyDescent="0.2">
      <c r="A7" s="17" t="s">
        <v>4</v>
      </c>
      <c r="B7" s="18" t="s">
        <v>29</v>
      </c>
      <c r="C7" s="19" t="s">
        <v>47</v>
      </c>
      <c r="D7" s="39">
        <f>'Прил 1'!G15</f>
        <v>0</v>
      </c>
      <c r="E7" s="21"/>
      <c r="F7" s="18"/>
      <c r="G7" s="21"/>
      <c r="H7" s="27"/>
    </row>
    <row r="8" spans="1:8" ht="20.25" customHeight="1" x14ac:dyDescent="0.2">
      <c r="A8" s="17" t="s">
        <v>11</v>
      </c>
      <c r="B8" s="18" t="s">
        <v>26</v>
      </c>
      <c r="C8" s="19" t="s">
        <v>13</v>
      </c>
      <c r="D8" s="39">
        <f>'Прил 1'!G37</f>
        <v>0</v>
      </c>
      <c r="E8" s="18" t="s">
        <v>33</v>
      </c>
      <c r="F8" s="22">
        <v>7.2499999999999995E-4</v>
      </c>
      <c r="G8" s="21"/>
      <c r="H8" s="27"/>
    </row>
    <row r="9" spans="1:8" ht="20.25" customHeight="1" x14ac:dyDescent="0.2">
      <c r="A9" s="17"/>
      <c r="B9" s="18"/>
      <c r="C9" s="19"/>
      <c r="D9" s="39"/>
      <c r="E9" s="18" t="s">
        <v>41</v>
      </c>
      <c r="F9" s="22">
        <v>5.9577999999999999E-2</v>
      </c>
      <c r="G9" s="21"/>
      <c r="H9" s="27"/>
    </row>
    <row r="10" spans="1:8" ht="20.25" customHeight="1" x14ac:dyDescent="0.2">
      <c r="A10" s="17" t="s">
        <v>9</v>
      </c>
      <c r="B10" s="18" t="s">
        <v>27</v>
      </c>
      <c r="C10" s="19" t="s">
        <v>10</v>
      </c>
      <c r="D10" s="39">
        <f>'Прил 1'!G32</f>
        <v>0</v>
      </c>
      <c r="E10" s="18" t="s">
        <v>34</v>
      </c>
      <c r="F10" s="22">
        <v>1.6919999999999999E-3</v>
      </c>
      <c r="G10" s="14"/>
      <c r="H10" s="27"/>
    </row>
    <row r="11" spans="1:8" ht="20.25" customHeight="1" x14ac:dyDescent="0.2">
      <c r="A11" s="17"/>
      <c r="B11" s="18"/>
      <c r="C11" s="19"/>
      <c r="D11" s="39"/>
      <c r="E11" s="18" t="s">
        <v>42</v>
      </c>
      <c r="F11" s="22">
        <v>7.6268000000000002E-2</v>
      </c>
      <c r="G11" s="14"/>
      <c r="H11" s="27"/>
    </row>
    <row r="12" spans="1:8" ht="20.25" customHeight="1" x14ac:dyDescent="0.2">
      <c r="A12" s="17" t="s">
        <v>7</v>
      </c>
      <c r="B12" s="18" t="s">
        <v>28</v>
      </c>
      <c r="C12" s="19" t="s">
        <v>8</v>
      </c>
      <c r="D12" s="39">
        <f>'Прил 1'!G25</f>
        <v>0</v>
      </c>
      <c r="E12" s="18" t="s">
        <v>35</v>
      </c>
      <c r="F12" s="22">
        <v>1.3370000000000001E-3</v>
      </c>
      <c r="G12" s="14"/>
      <c r="H12" s="27"/>
    </row>
    <row r="13" spans="1:8" ht="20.25" customHeight="1" x14ac:dyDescent="0.2">
      <c r="A13" s="17"/>
      <c r="B13" s="18"/>
      <c r="C13" s="19"/>
      <c r="D13" s="39"/>
      <c r="E13" s="18" t="s">
        <v>43</v>
      </c>
      <c r="F13" s="18">
        <v>3.5490000000000001E-3</v>
      </c>
      <c r="G13" s="14"/>
      <c r="H13" s="27"/>
    </row>
    <row r="14" spans="1:8" ht="20.25" customHeight="1" x14ac:dyDescent="0.2">
      <c r="A14" s="17" t="s">
        <v>5</v>
      </c>
      <c r="B14" s="18"/>
      <c r="C14" s="19" t="s">
        <v>6</v>
      </c>
      <c r="D14" s="20">
        <v>9165</v>
      </c>
      <c r="E14" s="18" t="s">
        <v>62</v>
      </c>
      <c r="F14" s="18">
        <v>1.68</v>
      </c>
      <c r="G14" s="14"/>
      <c r="H14" s="27"/>
    </row>
    <row r="15" spans="1:8" ht="20.25" customHeight="1" x14ac:dyDescent="0.2">
      <c r="A15" s="17" t="s">
        <v>16</v>
      </c>
      <c r="B15" s="18"/>
      <c r="C15" s="19" t="s">
        <v>17</v>
      </c>
      <c r="D15" s="20">
        <v>-17.899999999999999</v>
      </c>
      <c r="E15" s="18" t="s">
        <v>30</v>
      </c>
      <c r="F15" s="23">
        <v>1.046</v>
      </c>
      <c r="G15" s="14"/>
      <c r="H15" s="27"/>
    </row>
    <row r="16" spans="1:8" ht="20.25" customHeight="1" x14ac:dyDescent="0.2">
      <c r="A16" s="17" t="s">
        <v>19</v>
      </c>
      <c r="B16" s="18"/>
      <c r="C16" s="19" t="s">
        <v>18</v>
      </c>
      <c r="D16" s="20">
        <v>15</v>
      </c>
      <c r="E16" s="18" t="s">
        <v>31</v>
      </c>
      <c r="F16" s="23">
        <v>1.071</v>
      </c>
      <c r="G16" s="14"/>
      <c r="H16" s="27"/>
    </row>
    <row r="17" spans="1:12" ht="20.25" customHeight="1" x14ac:dyDescent="0.2">
      <c r="A17" s="17" t="s">
        <v>14</v>
      </c>
      <c r="B17" s="18"/>
      <c r="C17" s="19" t="s">
        <v>15</v>
      </c>
      <c r="D17" s="20">
        <v>70</v>
      </c>
      <c r="E17" s="18" t="s">
        <v>32</v>
      </c>
      <c r="F17" s="23">
        <v>1.05</v>
      </c>
      <c r="G17" s="14"/>
      <c r="H17" s="27"/>
    </row>
    <row r="18" spans="1:12" ht="37.5" customHeight="1" x14ac:dyDescent="0.2">
      <c r="A18" s="17" t="s">
        <v>39</v>
      </c>
      <c r="B18" s="18" t="s">
        <v>12</v>
      </c>
      <c r="C18" s="19"/>
      <c r="D18" s="20"/>
      <c r="E18" s="18"/>
      <c r="F18" s="18"/>
      <c r="G18" s="14" t="s">
        <v>40</v>
      </c>
      <c r="H18" s="109">
        <f>1/(F15*F16*F17)</f>
        <v>0.85013822822521823</v>
      </c>
    </row>
    <row r="19" spans="1:12" ht="37.5" customHeight="1" x14ac:dyDescent="0.2">
      <c r="A19" s="17" t="s">
        <v>44</v>
      </c>
      <c r="B19" s="18" t="s">
        <v>45</v>
      </c>
      <c r="C19" s="19"/>
      <c r="D19" s="20"/>
      <c r="E19" s="18"/>
      <c r="F19" s="18"/>
      <c r="G19" s="14" t="s">
        <v>50</v>
      </c>
      <c r="H19" s="108" t="e">
        <f>(D7*F14*H18)/D8</f>
        <v>#DIV/0!</v>
      </c>
    </row>
    <row r="20" spans="1:12" ht="37.5" customHeight="1" x14ac:dyDescent="0.2">
      <c r="A20" s="17" t="s">
        <v>48</v>
      </c>
      <c r="B20" s="18" t="s">
        <v>49</v>
      </c>
      <c r="C20" s="19"/>
      <c r="D20" s="20"/>
      <c r="E20" s="18"/>
      <c r="F20" s="18"/>
      <c r="G20" s="14" t="s">
        <v>46</v>
      </c>
      <c r="H20" s="108" t="e">
        <f>(D7*F14*H18)/D10</f>
        <v>#DIV/0!</v>
      </c>
    </row>
    <row r="21" spans="1:12" ht="37.5" customHeight="1" x14ac:dyDescent="0.2">
      <c r="A21" s="17" t="s">
        <v>51</v>
      </c>
      <c r="B21" s="18" t="s">
        <v>52</v>
      </c>
      <c r="C21" s="19"/>
      <c r="D21" s="20"/>
      <c r="E21" s="18"/>
      <c r="F21" s="18"/>
      <c r="G21" s="14" t="s">
        <v>53</v>
      </c>
      <c r="H21" s="108" t="e">
        <f>(D7*F14*H18)/D12</f>
        <v>#DIV/0!</v>
      </c>
    </row>
    <row r="22" spans="1:12" ht="37.5" customHeight="1" x14ac:dyDescent="0.2">
      <c r="A22" s="17" t="s">
        <v>54</v>
      </c>
      <c r="B22" s="18" t="s">
        <v>55</v>
      </c>
      <c r="C22" s="19"/>
      <c r="D22" s="20"/>
      <c r="E22" s="18"/>
      <c r="F22" s="18"/>
      <c r="G22" s="14" t="s">
        <v>56</v>
      </c>
      <c r="H22" s="108" t="e">
        <f>IF(J22&lt;0,0,IF(J22&gt;1,1,J22))</f>
        <v>#DIV/0!</v>
      </c>
      <c r="J22" s="28" t="e">
        <f>H19*F8-F9</f>
        <v>#DIV/0!</v>
      </c>
      <c r="K22" s="29"/>
    </row>
    <row r="23" spans="1:12" ht="37.5" customHeight="1" x14ac:dyDescent="0.2">
      <c r="A23" s="17" t="s">
        <v>57</v>
      </c>
      <c r="B23" s="18" t="s">
        <v>92</v>
      </c>
      <c r="C23" s="19"/>
      <c r="D23" s="20"/>
      <c r="E23" s="18"/>
      <c r="F23" s="18"/>
      <c r="G23" s="14" t="s">
        <v>58</v>
      </c>
      <c r="H23" s="108" t="e">
        <f t="shared" ref="H23:H24" si="0">IF(J23&lt;0,0,IF(J23&gt;1,1,J23))</f>
        <v>#DIV/0!</v>
      </c>
      <c r="J23" s="28" t="e">
        <f>H20*F10-F11</f>
        <v>#DIV/0!</v>
      </c>
      <c r="K23" s="29"/>
    </row>
    <row r="24" spans="1:12" ht="45.75" customHeight="1" x14ac:dyDescent="0.2">
      <c r="A24" s="17" t="s">
        <v>59</v>
      </c>
      <c r="B24" s="18" t="s">
        <v>60</v>
      </c>
      <c r="C24" s="19"/>
      <c r="D24" s="20"/>
      <c r="E24" s="18"/>
      <c r="F24" s="18"/>
      <c r="G24" s="14" t="s">
        <v>61</v>
      </c>
      <c r="H24" s="108" t="e">
        <f t="shared" si="0"/>
        <v>#DIV/0!</v>
      </c>
      <c r="J24" s="28" t="e">
        <f>H21*F12-F13</f>
        <v>#DIV/0!</v>
      </c>
      <c r="K24" s="29"/>
    </row>
    <row r="25" spans="1:12" ht="23.25" customHeight="1" x14ac:dyDescent="0.2">
      <c r="A25" s="17" t="s">
        <v>36</v>
      </c>
      <c r="B25" s="18" t="s">
        <v>37</v>
      </c>
      <c r="C25" s="19"/>
      <c r="D25" s="20"/>
      <c r="E25" s="21"/>
      <c r="F25" s="18"/>
      <c r="G25" s="18" t="s">
        <v>38</v>
      </c>
      <c r="H25" s="108" t="e">
        <f>(H22+H23+H24)/3</f>
        <v>#DIV/0!</v>
      </c>
      <c r="J25" s="30"/>
      <c r="L25" s="31"/>
    </row>
    <row r="27" spans="1:12" ht="15" x14ac:dyDescent="0.2">
      <c r="A27" s="5"/>
      <c r="B27" s="6"/>
      <c r="G27" s="4"/>
    </row>
  </sheetData>
  <sheetProtection password="CC0F" sheet="1" objects="1" scenarios="1" formatColumns="0" formatRows="0"/>
  <mergeCells count="1">
    <mergeCell ref="A3:H3"/>
  </mergeCells>
  <phoneticPr fontId="1" type="noConversion"/>
  <pageMargins left="0.78740157480314965" right="0.59055118110236227" top="0.59055118110236227" bottom="0.59055118110236227" header="0.51181102362204722" footer="0.51181102362204722"/>
  <pageSetup paperSize="9"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view="pageBreakPreview" zoomScale="111" zoomScaleNormal="100" zoomScaleSheetLayoutView="111" workbookViewId="0">
      <selection activeCell="D11" sqref="D11"/>
    </sheetView>
  </sheetViews>
  <sheetFormatPr defaultRowHeight="12.75" x14ac:dyDescent="0.2"/>
  <cols>
    <col min="1" max="1" width="33.7109375" style="24" customWidth="1"/>
    <col min="2" max="2" width="13.42578125" style="24" customWidth="1"/>
    <col min="3" max="3" width="11.7109375" style="24" customWidth="1"/>
    <col min="4" max="6" width="23.28515625" style="24" customWidth="1"/>
    <col min="7" max="7" width="23.28515625" style="44" customWidth="1"/>
    <col min="8" max="8" width="23.28515625" style="24" customWidth="1"/>
    <col min="9" max="9" width="38.28515625" style="24" customWidth="1"/>
    <col min="10" max="10" width="11" style="24" customWidth="1"/>
    <col min="11" max="11" width="9.140625" style="24" customWidth="1"/>
    <col min="12" max="16384" width="9.140625" style="24"/>
  </cols>
  <sheetData>
    <row r="1" spans="1:11" s="43" customFormat="1" ht="18.75" x14ac:dyDescent="0.3">
      <c r="A1" s="68"/>
      <c r="B1" s="68"/>
      <c r="C1" s="68"/>
      <c r="D1" s="68"/>
      <c r="E1" s="68"/>
      <c r="F1" s="68"/>
      <c r="G1" s="69"/>
      <c r="H1" s="67" t="s">
        <v>169</v>
      </c>
    </row>
    <row r="2" spans="1:11" s="43" customFormat="1" ht="18.75" x14ac:dyDescent="0.3">
      <c r="A2" s="68"/>
      <c r="B2" s="68"/>
      <c r="C2" s="68"/>
      <c r="D2" s="68"/>
      <c r="E2" s="68"/>
      <c r="F2" s="68"/>
      <c r="G2" s="69"/>
      <c r="H2" s="68"/>
    </row>
    <row r="3" spans="1:11" s="43" customFormat="1" ht="18.75" x14ac:dyDescent="0.3">
      <c r="A3" s="123" t="s">
        <v>173</v>
      </c>
      <c r="B3" s="123"/>
      <c r="C3" s="123"/>
      <c r="D3" s="123"/>
      <c r="E3" s="123"/>
      <c r="F3" s="123"/>
      <c r="G3" s="123"/>
      <c r="H3" s="123"/>
    </row>
    <row r="4" spans="1:11" x14ac:dyDescent="0.2">
      <c r="A4" s="65"/>
      <c r="B4" s="65"/>
      <c r="C4" s="65"/>
      <c r="D4" s="65"/>
      <c r="E4" s="65"/>
      <c r="F4" s="66"/>
      <c r="G4" s="70"/>
      <c r="H4" s="65"/>
    </row>
    <row r="5" spans="1:11" ht="15" x14ac:dyDescent="0.2">
      <c r="A5" s="19" t="s">
        <v>0</v>
      </c>
      <c r="B5" s="19" t="s">
        <v>2</v>
      </c>
      <c r="C5" s="19" t="s">
        <v>1</v>
      </c>
      <c r="D5" s="19" t="s">
        <v>3</v>
      </c>
      <c r="E5" s="19" t="s">
        <v>21</v>
      </c>
      <c r="F5" s="19" t="s">
        <v>24</v>
      </c>
      <c r="G5" s="14" t="s">
        <v>25</v>
      </c>
      <c r="H5" s="18" t="s">
        <v>20</v>
      </c>
    </row>
    <row r="6" spans="1:11" ht="17.25" customHeight="1" x14ac:dyDescent="0.2">
      <c r="A6" s="18">
        <v>1</v>
      </c>
      <c r="B6" s="18">
        <v>2</v>
      </c>
      <c r="C6" s="18">
        <v>3</v>
      </c>
      <c r="D6" s="19">
        <v>4</v>
      </c>
      <c r="E6" s="18">
        <v>6</v>
      </c>
      <c r="F6" s="18">
        <v>7</v>
      </c>
      <c r="G6" s="19">
        <v>8</v>
      </c>
      <c r="H6" s="18">
        <v>9</v>
      </c>
    </row>
    <row r="7" spans="1:11" ht="60.6" customHeight="1" x14ac:dyDescent="0.2">
      <c r="A7" s="17" t="s">
        <v>64</v>
      </c>
      <c r="B7" s="18" t="s">
        <v>65</v>
      </c>
      <c r="C7" s="19"/>
      <c r="D7" s="20"/>
      <c r="E7" s="21"/>
      <c r="F7" s="18"/>
      <c r="G7" s="19" t="s">
        <v>93</v>
      </c>
      <c r="H7" s="110" t="e">
        <f>('Прил 3'!H25-'Прил 2'!H25)/('Прил 4'!D8-2013)</f>
        <v>#DIV/0!</v>
      </c>
      <c r="K7" s="24" t="e">
        <f>('Прил 3'!H25-'Прил 2'!H25)/(2014-2013)</f>
        <v>#DIV/0!</v>
      </c>
    </row>
    <row r="8" spans="1:11" ht="32.25" customHeight="1" x14ac:dyDescent="0.2">
      <c r="A8" s="17" t="s">
        <v>174</v>
      </c>
      <c r="B8" s="18" t="s">
        <v>66</v>
      </c>
      <c r="C8" s="19"/>
      <c r="D8" s="52">
        <v>2014</v>
      </c>
      <c r="E8" s="18"/>
      <c r="F8" s="22"/>
      <c r="G8" s="19"/>
      <c r="H8" s="53"/>
    </row>
    <row r="9" spans="1:11" ht="21.75" customHeight="1" x14ac:dyDescent="0.2">
      <c r="A9" s="17" t="s">
        <v>4</v>
      </c>
      <c r="B9" s="18" t="s">
        <v>29</v>
      </c>
      <c r="C9" s="19" t="s">
        <v>47</v>
      </c>
      <c r="D9" s="20">
        <f>'Прил 1'!H15*1.051</f>
        <v>0</v>
      </c>
      <c r="E9" s="18"/>
      <c r="F9" s="22"/>
      <c r="G9" s="19"/>
      <c r="H9" s="53"/>
    </row>
    <row r="10" spans="1:11" ht="21.75" customHeight="1" x14ac:dyDescent="0.3">
      <c r="A10" s="17" t="s">
        <v>72</v>
      </c>
      <c r="B10" s="18" t="s">
        <v>73</v>
      </c>
      <c r="C10" s="19"/>
      <c r="D10" s="20"/>
      <c r="E10" s="18"/>
      <c r="F10" s="22"/>
      <c r="G10" s="19" t="s">
        <v>187</v>
      </c>
      <c r="H10" s="53" t="e">
        <f>'Прил 3'!H25</f>
        <v>#DIV/0!</v>
      </c>
      <c r="I10" s="85" t="s">
        <v>188</v>
      </c>
    </row>
    <row r="11" spans="1:11" ht="21.75" customHeight="1" x14ac:dyDescent="0.3">
      <c r="A11" s="17" t="s">
        <v>74</v>
      </c>
      <c r="B11" s="18" t="s">
        <v>75</v>
      </c>
      <c r="C11" s="19" t="s">
        <v>22</v>
      </c>
      <c r="D11" s="111" t="e">
        <f>IF(H10&lt;0.6,ROUNDDOWN(1+10*H10,0),IF(H10&gt;=1,10,7))</f>
        <v>#DIV/0!</v>
      </c>
      <c r="E11" s="18"/>
      <c r="F11" s="22"/>
      <c r="G11" s="19"/>
      <c r="H11" s="53"/>
      <c r="I11" s="85" t="s">
        <v>189</v>
      </c>
    </row>
    <row r="12" spans="1:11" ht="21.75" customHeight="1" x14ac:dyDescent="0.3">
      <c r="A12" s="17" t="s">
        <v>76</v>
      </c>
      <c r="B12" s="18" t="s">
        <v>80</v>
      </c>
      <c r="C12" s="19"/>
      <c r="D12" s="112">
        <v>6.7000000000000004E-2</v>
      </c>
      <c r="E12" s="18"/>
      <c r="F12" s="22"/>
      <c r="G12" s="19"/>
      <c r="H12" s="53"/>
      <c r="I12" s="85" t="s">
        <v>190</v>
      </c>
    </row>
    <row r="13" spans="1:11" ht="21.75" customHeight="1" x14ac:dyDescent="0.2">
      <c r="A13" s="17" t="s">
        <v>76</v>
      </c>
      <c r="B13" s="18" t="s">
        <v>81</v>
      </c>
      <c r="C13" s="19"/>
      <c r="D13" s="112">
        <v>6.8000000000000005E-2</v>
      </c>
      <c r="E13" s="18"/>
      <c r="F13" s="22"/>
      <c r="G13" s="19"/>
      <c r="H13" s="53"/>
    </row>
    <row r="14" spans="1:11" ht="21.75" customHeight="1" x14ac:dyDescent="0.2">
      <c r="A14" s="17" t="s">
        <v>78</v>
      </c>
      <c r="B14" s="18" t="s">
        <v>82</v>
      </c>
      <c r="C14" s="19"/>
      <c r="D14" s="20">
        <f>'Прил 1'!H27</f>
        <v>0</v>
      </c>
      <c r="E14" s="18"/>
      <c r="F14" s="22"/>
      <c r="G14" s="18"/>
      <c r="H14" s="53"/>
      <c r="I14" s="46"/>
      <c r="J14" s="46"/>
    </row>
    <row r="15" spans="1:11" ht="21.75" customHeight="1" x14ac:dyDescent="0.2">
      <c r="A15" s="17" t="s">
        <v>78</v>
      </c>
      <c r="B15" s="18" t="s">
        <v>83</v>
      </c>
      <c r="C15" s="19"/>
      <c r="D15" s="20">
        <f>'Прил 1'!G27</f>
        <v>0</v>
      </c>
      <c r="E15" s="18"/>
      <c r="F15" s="22"/>
      <c r="G15" s="19"/>
      <c r="H15" s="53"/>
    </row>
    <row r="16" spans="1:11" ht="21.75" customHeight="1" x14ac:dyDescent="0.2">
      <c r="A16" s="17" t="s">
        <v>78</v>
      </c>
      <c r="B16" s="18" t="s">
        <v>84</v>
      </c>
      <c r="C16" s="19"/>
      <c r="D16" s="20">
        <f>'Прил 1'!E27</f>
        <v>0</v>
      </c>
      <c r="E16" s="18"/>
      <c r="F16" s="22"/>
      <c r="G16" s="19"/>
      <c r="H16" s="53"/>
      <c r="I16" s="24" t="s">
        <v>170</v>
      </c>
    </row>
    <row r="17" spans="1:13" ht="30" x14ac:dyDescent="0.2">
      <c r="A17" s="17" t="s">
        <v>77</v>
      </c>
      <c r="B17" s="18" t="s">
        <v>85</v>
      </c>
      <c r="C17" s="19" t="s">
        <v>22</v>
      </c>
      <c r="D17" s="20"/>
      <c r="E17" s="18"/>
      <c r="F17" s="22"/>
      <c r="G17" s="18" t="s">
        <v>79</v>
      </c>
      <c r="H17" s="53" t="e">
        <f>(D14-D15)/D15%</f>
        <v>#DIV/0!</v>
      </c>
    </row>
    <row r="18" spans="1:13" ht="30" x14ac:dyDescent="0.2">
      <c r="A18" s="17" t="s">
        <v>77</v>
      </c>
      <c r="B18" s="18" t="s">
        <v>86</v>
      </c>
      <c r="C18" s="19" t="s">
        <v>22</v>
      </c>
      <c r="D18" s="20"/>
      <c r="E18" s="18"/>
      <c r="F18" s="22"/>
      <c r="G18" s="18" t="s">
        <v>87</v>
      </c>
      <c r="H18" s="53" t="e">
        <f>(D15-D16)/D16%</f>
        <v>#DIV/0!</v>
      </c>
    </row>
    <row r="19" spans="1:13" ht="15" x14ac:dyDescent="0.2">
      <c r="A19" s="17"/>
      <c r="B19" s="18"/>
      <c r="C19" s="19"/>
      <c r="D19" s="20"/>
      <c r="E19" s="18"/>
      <c r="F19" s="22"/>
      <c r="G19" s="19"/>
      <c r="H19" s="53"/>
    </row>
    <row r="20" spans="1:13" ht="69" x14ac:dyDescent="0.3">
      <c r="A20" s="17" t="s">
        <v>63</v>
      </c>
      <c r="B20" s="18" t="s">
        <v>69</v>
      </c>
      <c r="C20" s="19"/>
      <c r="D20" s="20"/>
      <c r="E20" s="18" t="s">
        <v>70</v>
      </c>
      <c r="F20" s="22" t="s">
        <v>90</v>
      </c>
      <c r="G20" s="19" t="s">
        <v>88</v>
      </c>
      <c r="H20" s="53" t="e">
        <f>(1-H7-D11%)*(1-D11%)*(1-D11%)*(1+H17%)*(1+H18%)*'Прил 3'!D7*(1+D13)*(1+D12)</f>
        <v>#DIV/0!</v>
      </c>
      <c r="I20" s="85"/>
      <c r="J20" s="47" t="e">
        <f>D9-H20</f>
        <v>#DIV/0!</v>
      </c>
      <c r="K20" s="48" t="e">
        <f>J20/D9%</f>
        <v>#DIV/0!</v>
      </c>
      <c r="M20" s="24" t="s">
        <v>170</v>
      </c>
    </row>
    <row r="21" spans="1:13" ht="72" x14ac:dyDescent="0.3">
      <c r="A21" s="17" t="s">
        <v>63</v>
      </c>
      <c r="B21" s="18" t="s">
        <v>69</v>
      </c>
      <c r="C21" s="19"/>
      <c r="D21" s="20"/>
      <c r="E21" s="18" t="s">
        <v>71</v>
      </c>
      <c r="F21" s="22" t="s">
        <v>91</v>
      </c>
      <c r="G21" s="19" t="s">
        <v>89</v>
      </c>
      <c r="H21" s="53" t="e">
        <f>'Прил 3'!D7*(1-D11%)*(1-D11%)*(1+D13)*(1+D12)*(1+H17%)*(1+H18%)</f>
        <v>#DIV/0!</v>
      </c>
      <c r="I21" s="85"/>
    </row>
    <row r="22" spans="1:13" ht="30" x14ac:dyDescent="0.2">
      <c r="A22" s="17" t="s">
        <v>23</v>
      </c>
      <c r="B22" s="18" t="s">
        <v>67</v>
      </c>
      <c r="C22" s="19"/>
      <c r="D22" s="20"/>
      <c r="E22" s="18"/>
      <c r="F22" s="22"/>
      <c r="G22" s="19" t="s">
        <v>68</v>
      </c>
      <c r="H22" s="53" t="e">
        <f>IF(H7&gt;-D11,0.4*D9+0.6*H20,0.4*D9+0.6*H21)</f>
        <v>#DIV/0!</v>
      </c>
      <c r="J22" s="49" t="e">
        <f>D9-H22</f>
        <v>#DIV/0!</v>
      </c>
      <c r="K22" s="48" t="e">
        <f>J22/D9%</f>
        <v>#DIV/0!</v>
      </c>
    </row>
    <row r="23" spans="1:13" ht="16.5" customHeight="1" x14ac:dyDescent="0.2"/>
    <row r="24" spans="1:13" x14ac:dyDescent="0.2">
      <c r="A24" s="45"/>
      <c r="B24" s="45"/>
      <c r="C24" s="45"/>
      <c r="D24" s="45"/>
      <c r="E24" s="45"/>
      <c r="F24" s="45"/>
      <c r="G24" s="50"/>
    </row>
  </sheetData>
  <sheetProtection password="CC0F" sheet="1" objects="1" scenarios="1" formatColumns="0" formatRows="0"/>
  <mergeCells count="1">
    <mergeCell ref="A3:H3"/>
  </mergeCells>
  <phoneticPr fontId="1" type="noConversion"/>
  <pageMargins left="0.94488188976377963" right="0.74803149606299213" top="0.39370078740157483" bottom="0.39370078740157483" header="0.51181102362204722" footer="0.5118110236220472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информация</vt:lpstr>
      <vt:lpstr>Прил 1</vt:lpstr>
      <vt:lpstr>Прил 2</vt:lpstr>
      <vt:lpstr>Прил 3</vt:lpstr>
      <vt:lpstr>Прил 4</vt:lpstr>
      <vt:lpstr>'Прил 1'!Заголовки_для_печати</vt:lpstr>
      <vt:lpstr>'Прил 1'!Область_печати</vt:lpstr>
      <vt:lpstr>'Прил 2'!Область_печати</vt:lpstr>
      <vt:lpstr>'Прил 3'!Область_печати</vt:lpstr>
      <vt:lpstr>'Прил 4'!Область_печати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guselshikov</cp:lastModifiedBy>
  <cp:lastPrinted>2014-08-12T16:08:29Z</cp:lastPrinted>
  <dcterms:created xsi:type="dcterms:W3CDTF">2011-02-01T07:36:03Z</dcterms:created>
  <dcterms:modified xsi:type="dcterms:W3CDTF">2014-08-14T03:59:10Z</dcterms:modified>
</cp:coreProperties>
</file>