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 activeTab="2"/>
  </bookViews>
  <sheets>
    <sheet name="приложение 1" sheetId="1" r:id="rId1"/>
    <sheet name="приложение 2" sheetId="12" r:id="rId2"/>
    <sheet name="приложение 3" sheetId="10" r:id="rId3"/>
  </sheets>
  <definedNames>
    <definedName name="_xlnm.Print_Area" localSheetId="0">'приложение 1'!$A$1:$U$85</definedName>
  </definedNames>
  <calcPr calcId="152511"/>
</workbook>
</file>

<file path=xl/calcChain.xml><?xml version="1.0" encoding="utf-8"?>
<calcChain xmlns="http://schemas.openxmlformats.org/spreadsheetml/2006/main">
  <c r="AK45" i="10" l="1"/>
  <c r="U35" i="1"/>
  <c r="AF40" i="10" l="1"/>
  <c r="AH40" i="10"/>
  <c r="AF45" i="10"/>
  <c r="AH45" i="10"/>
  <c r="Z52" i="10"/>
  <c r="AA52" i="10"/>
  <c r="AB52" i="10"/>
  <c r="AC52" i="10"/>
  <c r="AD52" i="10"/>
  <c r="AE52" i="10"/>
  <c r="AF52" i="10"/>
  <c r="AG52" i="10"/>
  <c r="AH52" i="10"/>
  <c r="AI52" i="10"/>
  <c r="AF56" i="10"/>
  <c r="AH56" i="10"/>
  <c r="AF80" i="10"/>
  <c r="AH80" i="10"/>
  <c r="AH81" i="10" s="1"/>
  <c r="Z81" i="10"/>
  <c r="AA81" i="10"/>
  <c r="AB81" i="10"/>
  <c r="AC81" i="10"/>
  <c r="AD81" i="10"/>
  <c r="AE81" i="10"/>
  <c r="AF81" i="10"/>
  <c r="AG81" i="10"/>
  <c r="AI81" i="10"/>
  <c r="AL79" i="10" l="1"/>
  <c r="AL78" i="10"/>
  <c r="AL77" i="10"/>
  <c r="AL76" i="10"/>
  <c r="AL75" i="10"/>
  <c r="AL74" i="10"/>
  <c r="AL69" i="10"/>
  <c r="T69" i="10"/>
  <c r="U69" i="10"/>
  <c r="AL68" i="10"/>
  <c r="T68" i="10"/>
  <c r="U68" i="10"/>
  <c r="AL67" i="10"/>
  <c r="T67" i="10"/>
  <c r="U67" i="10"/>
  <c r="AL49" i="10"/>
  <c r="AL48" i="10"/>
  <c r="AL51" i="10"/>
  <c r="AL50" i="10"/>
  <c r="A48" i="10"/>
  <c r="A49" i="10" s="1"/>
  <c r="A50" i="10" s="1"/>
  <c r="A51" i="10" s="1"/>
  <c r="AL47" i="10"/>
  <c r="AJ45" i="10"/>
  <c r="AL44" i="10"/>
  <c r="AL39" i="10"/>
  <c r="I40" i="10"/>
  <c r="AL38" i="10"/>
  <c r="AL37" i="10"/>
  <c r="AL35" i="10"/>
  <c r="AL36" i="10"/>
  <c r="C12" i="12" l="1"/>
  <c r="C35" i="12" l="1"/>
  <c r="H21" i="12"/>
  <c r="H20" i="12"/>
  <c r="G19" i="12"/>
  <c r="F19" i="12"/>
  <c r="E19" i="12"/>
  <c r="D19" i="12"/>
  <c r="C19" i="12"/>
  <c r="C23" i="12" s="1"/>
  <c r="C11" i="12" s="1"/>
  <c r="H19" i="12" l="1"/>
  <c r="I80" i="10" l="1"/>
  <c r="AK80" i="10"/>
  <c r="AJ80" i="10"/>
  <c r="AK56" i="10"/>
  <c r="AJ56" i="10"/>
  <c r="AL55" i="10"/>
  <c r="AL56" i="10" s="1"/>
  <c r="AL52" i="10"/>
  <c r="AK52" i="10"/>
  <c r="AJ52" i="10"/>
  <c r="Y52" i="10"/>
  <c r="X52" i="10"/>
  <c r="W52" i="10"/>
  <c r="V52" i="10"/>
  <c r="U52" i="10"/>
  <c r="T52" i="10"/>
  <c r="AK40" i="10"/>
  <c r="AJ40" i="10"/>
  <c r="AJ81" i="10" s="1"/>
  <c r="Y40" i="10"/>
  <c r="N18" i="10"/>
  <c r="S18" i="10" s="1"/>
  <c r="N19" i="10"/>
  <c r="S19" i="10" s="1"/>
  <c r="N20" i="10"/>
  <c r="S20" i="10" s="1"/>
  <c r="N21" i="10"/>
  <c r="S21" i="10" s="1"/>
  <c r="N22" i="10"/>
  <c r="S22" i="10" s="1"/>
  <c r="N23" i="10"/>
  <c r="S23" i="10" s="1"/>
  <c r="N24" i="10"/>
  <c r="S24" i="10" s="1"/>
  <c r="N25" i="10"/>
  <c r="N26" i="10"/>
  <c r="N27" i="10"/>
  <c r="S27" i="10" s="1"/>
  <c r="N29" i="10"/>
  <c r="S29" i="10" s="1"/>
  <c r="N30" i="10"/>
  <c r="S30" i="10" s="1"/>
  <c r="N31" i="10"/>
  <c r="S31" i="10" s="1"/>
  <c r="N32" i="10"/>
  <c r="S32" i="10" s="1"/>
  <c r="N33" i="10"/>
  <c r="S33" i="10" s="1"/>
  <c r="N34" i="10"/>
  <c r="S34" i="10" s="1"/>
  <c r="N36" i="10"/>
  <c r="S36" i="10" s="1"/>
  <c r="N37" i="10"/>
  <c r="S37" i="10" s="1"/>
  <c r="N38" i="10"/>
  <c r="S38" i="10" s="1"/>
  <c r="N39" i="10"/>
  <c r="S39" i="10" s="1"/>
  <c r="N17" i="10"/>
  <c r="S17" i="10" s="1"/>
  <c r="S25" i="10"/>
  <c r="S26" i="10"/>
  <c r="Y80" i="10"/>
  <c r="X80" i="10"/>
  <c r="W76" i="10"/>
  <c r="V76" i="10"/>
  <c r="T76" i="10"/>
  <c r="W75" i="10"/>
  <c r="V75" i="10"/>
  <c r="T75" i="10"/>
  <c r="W74" i="10"/>
  <c r="T74" i="10"/>
  <c r="V73" i="10"/>
  <c r="T73" i="10"/>
  <c r="AL72" i="10"/>
  <c r="W71" i="10"/>
  <c r="V71" i="10"/>
  <c r="T71" i="10"/>
  <c r="AL70" i="10"/>
  <c r="U66" i="10"/>
  <c r="T66" i="10"/>
  <c r="V65" i="10"/>
  <c r="T65" i="10"/>
  <c r="AL64" i="10"/>
  <c r="AL63" i="10"/>
  <c r="AL62" i="10"/>
  <c r="W61" i="10"/>
  <c r="V61" i="10"/>
  <c r="T61" i="10"/>
  <c r="W60" i="10"/>
  <c r="V60" i="10"/>
  <c r="T60" i="10"/>
  <c r="W59" i="10"/>
  <c r="U59" i="10"/>
  <c r="U80" i="10" s="1"/>
  <c r="A59" i="10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W58" i="10"/>
  <c r="T58" i="10"/>
  <c r="Y56" i="10"/>
  <c r="X56" i="10"/>
  <c r="I56" i="10"/>
  <c r="W55" i="10"/>
  <c r="W56" i="10" s="1"/>
  <c r="V55" i="10"/>
  <c r="V56" i="10" s="1"/>
  <c r="U55" i="10"/>
  <c r="U56" i="10" s="1"/>
  <c r="T55" i="10"/>
  <c r="T56" i="10" s="1"/>
  <c r="Y45" i="10"/>
  <c r="X45" i="10"/>
  <c r="I45" i="10"/>
  <c r="W44" i="10"/>
  <c r="W45" i="10" s="1"/>
  <c r="V44" i="10"/>
  <c r="U44" i="10"/>
  <c r="T44" i="10"/>
  <c r="AL43" i="10"/>
  <c r="A43" i="10"/>
  <c r="A44" i="10" s="1"/>
  <c r="U42" i="10"/>
  <c r="T42" i="10"/>
  <c r="X40" i="10"/>
  <c r="W39" i="10"/>
  <c r="V39" i="10"/>
  <c r="U39" i="10"/>
  <c r="T39" i="10"/>
  <c r="W38" i="10"/>
  <c r="V38" i="10"/>
  <c r="U38" i="10"/>
  <c r="T38" i="10"/>
  <c r="W37" i="10"/>
  <c r="V37" i="10"/>
  <c r="U37" i="10"/>
  <c r="T37" i="10"/>
  <c r="W36" i="10"/>
  <c r="V36" i="10"/>
  <c r="U36" i="10"/>
  <c r="T36" i="10"/>
  <c r="W34" i="10"/>
  <c r="V34" i="10"/>
  <c r="U34" i="10"/>
  <c r="T34" i="10"/>
  <c r="W33" i="10"/>
  <c r="V33" i="10"/>
  <c r="U33" i="10"/>
  <c r="T33" i="10"/>
  <c r="AL32" i="10"/>
  <c r="AL31" i="10"/>
  <c r="W30" i="10"/>
  <c r="V30" i="10"/>
  <c r="U30" i="10"/>
  <c r="T30" i="10"/>
  <c r="W29" i="10"/>
  <c r="V29" i="10"/>
  <c r="U29" i="10"/>
  <c r="T29" i="10"/>
  <c r="W28" i="10"/>
  <c r="V28" i="10"/>
  <c r="U28" i="10"/>
  <c r="T28" i="10"/>
  <c r="W27" i="10"/>
  <c r="V27" i="10"/>
  <c r="U27" i="10"/>
  <c r="T27" i="10"/>
  <c r="W26" i="10"/>
  <c r="V26" i="10"/>
  <c r="U26" i="10"/>
  <c r="T26" i="10"/>
  <c r="AL25" i="10"/>
  <c r="AL24" i="10"/>
  <c r="AL23" i="10"/>
  <c r="T22" i="10"/>
  <c r="AL22" i="10" s="1"/>
  <c r="V21" i="10"/>
  <c r="T21" i="10"/>
  <c r="V20" i="10"/>
  <c r="T20" i="10"/>
  <c r="W19" i="10"/>
  <c r="V19" i="10"/>
  <c r="T19" i="10"/>
  <c r="W18" i="10"/>
  <c r="V18" i="10"/>
  <c r="T18" i="10"/>
  <c r="A18" i="10"/>
  <c r="A19" i="10" s="1"/>
  <c r="A20" i="10" s="1"/>
  <c r="A21" i="10" s="1"/>
  <c r="A22" i="10" s="1"/>
  <c r="A23" i="10" s="1"/>
  <c r="A24" i="10" s="1"/>
  <c r="A25" i="10" s="1"/>
  <c r="A26" i="10" s="1"/>
  <c r="W17" i="10"/>
  <c r="V17" i="10"/>
  <c r="T17" i="10"/>
  <c r="A27" i="10" l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I81" i="10"/>
  <c r="X81" i="10"/>
  <c r="Y81" i="10"/>
  <c r="AK81" i="10"/>
  <c r="AL65" i="10"/>
  <c r="AL34" i="10"/>
  <c r="AL42" i="10"/>
  <c r="AL73" i="10"/>
  <c r="AL18" i="10"/>
  <c r="U40" i="10"/>
  <c r="AL20" i="10"/>
  <c r="V40" i="10"/>
  <c r="V45" i="10"/>
  <c r="V80" i="10"/>
  <c r="U45" i="10"/>
  <c r="AL61" i="10"/>
  <c r="AL66" i="10"/>
  <c r="AL19" i="10"/>
  <c r="AL28" i="10"/>
  <c r="AL21" i="10"/>
  <c r="AL33" i="10"/>
  <c r="AL58" i="10"/>
  <c r="AL17" i="10"/>
  <c r="AL26" i="10"/>
  <c r="AL27" i="10"/>
  <c r="AL29" i="10"/>
  <c r="AL30" i="10"/>
  <c r="T45" i="10"/>
  <c r="AL59" i="10"/>
  <c r="AL60" i="10"/>
  <c r="AL71" i="10"/>
  <c r="W40" i="10"/>
  <c r="T80" i="10"/>
  <c r="T40" i="10"/>
  <c r="W80" i="10"/>
  <c r="V81" i="10" l="1"/>
  <c r="U81" i="10"/>
  <c r="T81" i="10"/>
  <c r="AL80" i="10"/>
  <c r="W81" i="10"/>
  <c r="AL40" i="10"/>
  <c r="AL45" i="10"/>
  <c r="C9" i="12" l="1"/>
  <c r="D12" i="12"/>
  <c r="E12" i="12"/>
  <c r="F12" i="12"/>
  <c r="F23" i="12" l="1"/>
  <c r="F11" i="12" s="1"/>
  <c r="F35" i="12" s="1"/>
  <c r="D23" i="12"/>
  <c r="D11" i="12" s="1"/>
  <c r="E23" i="12"/>
  <c r="E11" i="12" s="1"/>
  <c r="E35" i="12" s="1"/>
  <c r="G12" i="12"/>
  <c r="H13" i="12"/>
  <c r="H12" i="12" l="1"/>
  <c r="G23" i="12"/>
  <c r="G11" i="12" s="1"/>
  <c r="G35" i="12" s="1"/>
  <c r="E9" i="12"/>
  <c r="D35" i="12"/>
  <c r="F9" i="12"/>
  <c r="H23" i="12"/>
  <c r="D9" i="12"/>
  <c r="G9" i="12"/>
  <c r="H35" i="12" l="1"/>
  <c r="H11" i="12"/>
</calcChain>
</file>

<file path=xl/sharedStrings.xml><?xml version="1.0" encoding="utf-8"?>
<sst xmlns="http://schemas.openxmlformats.org/spreadsheetml/2006/main" count="881" uniqueCount="306">
  <si>
    <t>Наименование объекта</t>
  </si>
  <si>
    <t>Стадия реали-
зации проекта</t>
  </si>
  <si>
    <t>Год начала строитель-
ства</t>
  </si>
  <si>
    <t>Год окончания строитель-
ства</t>
  </si>
  <si>
    <t xml:space="preserve">Полная стоимость строительства </t>
  </si>
  <si>
    <t xml:space="preserve">Остаточная стоимость   строительства </t>
  </si>
  <si>
    <t>План финансирования текущего года</t>
  </si>
  <si>
    <t>Ввод мощностей</t>
  </si>
  <si>
    <t>Объем финансирования с НДС</t>
  </si>
  <si>
    <t>Итого</t>
  </si>
  <si>
    <t xml:space="preserve">С/П </t>
  </si>
  <si>
    <t>МВт/Гкал/ч/км/МВА</t>
  </si>
  <si>
    <t>млн. рублей</t>
  </si>
  <si>
    <t>ВСЕГО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</si>
  <si>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</si>
  <si>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</si>
  <si>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</si>
  <si>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П</t>
  </si>
  <si>
    <t>С</t>
  </si>
  <si>
    <t>Итого:</t>
  </si>
  <si>
    <t>1.2</t>
  </si>
  <si>
    <t>Создание систем противоаварийной и режимной автоматики</t>
  </si>
  <si>
    <t>1.3</t>
  </si>
  <si>
    <t xml:space="preserve">Создание систем телемеханики  и связи </t>
  </si>
  <si>
    <t>1.4</t>
  </si>
  <si>
    <t>Установка устройств регулирования напряжения и компенсации реактивной мощности</t>
  </si>
  <si>
    <t>1.5</t>
  </si>
  <si>
    <t>Строительные работы по реконструкции зданий и сооружений</t>
  </si>
  <si>
    <t>1.5.1</t>
  </si>
  <si>
    <t>0,5</t>
  </si>
  <si>
    <t>1.6</t>
  </si>
  <si>
    <t xml:space="preserve">Приобретение основных средств приборов и спец. техники 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</si>
  <si>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</si>
  <si>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</si>
  <si>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</si>
  <si>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</si>
  <si>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</si>
  <si>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</si>
  <si>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</si>
  <si>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</si>
  <si>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</si>
  <si>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</si>
  <si>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</si>
  <si>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</si>
  <si>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</si>
  <si>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</si>
  <si>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</si>
  <si>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</si>
  <si>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</si>
  <si>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1.6.20</t>
  </si>
  <si>
    <t>1.6.21</t>
  </si>
  <si>
    <t>1.6.22</t>
  </si>
  <si>
    <t>№№</t>
  </si>
  <si>
    <t>1.1.</t>
  </si>
  <si>
    <t>1.1.1.</t>
  </si>
  <si>
    <t>1.1.2.</t>
  </si>
  <si>
    <t>1.1.3.</t>
  </si>
  <si>
    <t>1.1.4.</t>
  </si>
  <si>
    <t>1.2.</t>
  </si>
  <si>
    <t>1.3.</t>
  </si>
  <si>
    <t>1.4.</t>
  </si>
  <si>
    <t>1.5.</t>
  </si>
  <si>
    <t>По Прокопьевску и Прокопьевскому району</t>
  </si>
  <si>
    <t>№ п/п</t>
  </si>
  <si>
    <t>Создание систем телемеханики и связи</t>
  </si>
  <si>
    <t>Приобретение основных средств приборов и спец. техники</t>
  </si>
  <si>
    <t>1.6.23</t>
  </si>
  <si>
    <t>1.6.24</t>
  </si>
  <si>
    <t>План года 2015</t>
  </si>
  <si>
    <t>План года 2016</t>
  </si>
  <si>
    <t>План года 2017</t>
  </si>
  <si>
    <t>План 
года 2015</t>
  </si>
  <si>
    <t>План 
года 2016</t>
  </si>
  <si>
    <t>План 
года 2017</t>
  </si>
  <si>
    <r>
      <t xml:space="preserve">Выполнение работ по реконструкции </t>
    </r>
    <r>
      <rPr>
        <b/>
        <sz val="10"/>
        <rFont val="Times New Roman"/>
        <family val="1"/>
        <charset val="204"/>
      </rPr>
      <t>ПС 110/6 кВ №20 "Гидроузел"</t>
    </r>
    <r>
      <rPr>
        <sz val="10"/>
        <rFont val="Times New Roman"/>
        <family val="1"/>
        <charset val="204"/>
      </rPr>
      <t xml:space="preserve"> с заменой отделителей и короткозамыкателей на элегазовые выключатели 110 кВ, замена РЗиА 110 кВ на современную на базе микропроцессорной технике</t>
    </r>
  </si>
  <si>
    <r>
      <t xml:space="preserve">Выполнение работ по устройству телемеханики и связи на </t>
    </r>
    <r>
      <rPr>
        <b/>
        <sz val="10"/>
        <rFont val="Times New Roman"/>
        <family val="1"/>
        <charset val="204"/>
      </rPr>
      <t>ПС 110/35/10 кВ "Керамзитовая"</t>
    </r>
  </si>
  <si>
    <r>
      <t>Монтаж пожарной сигнализации на</t>
    </r>
    <r>
      <rPr>
        <b/>
        <sz val="10"/>
        <rFont val="Times New Roman"/>
        <family val="1"/>
        <charset val="204"/>
      </rPr>
      <t xml:space="preserve"> ПС 110/35/10 кВ "Керамзитовая", ПС 6/0,4 кВ кВ №3, ПС 6/0,4 кВ №11, ПС 6/0,4 кВ №13, ПС 6/0,4 кВ №16, ПС №20ст, ПС 6/0,4 кВ №25, ПС 6/0,4 кВ №29, ПС 6/0,4 кВ №30, ПС 6/0,4 кВ №32, ПС 6/0,4 кВ 33, ПС 6/0,4 кВ 36</t>
    </r>
  </si>
  <si>
    <r>
      <t xml:space="preserve">Проектирование пожарной сигнализации на </t>
    </r>
    <r>
      <rPr>
        <b/>
        <sz val="10"/>
        <rFont val="Times New Roman"/>
        <family val="1"/>
        <charset val="204"/>
      </rPr>
      <t>ПС 6/0,4 кВ №4, ПС 6/0,4 кВ №8, ПС 6/0,4 кВ 39, ПС 6/0,4 кВ 17, ПС 6/0,4 кВ №22, ПС 6/0,4 кВ №24, ПС 6/0,4 кВ №26, ПС 6/0,4 кВ №35, ПС 6/0,4 кВ 38, ПС 6/0,4 кВ №40</t>
    </r>
  </si>
  <si>
    <r>
      <t xml:space="preserve">Проектные и изыскательские работы на выполнение работ по </t>
    </r>
    <r>
      <rPr>
        <b/>
        <sz val="10"/>
        <rFont val="Times New Roman"/>
        <family val="1"/>
        <charset val="204"/>
      </rPr>
      <t>АСДУ</t>
    </r>
  </si>
  <si>
    <r>
      <t xml:space="preserve">Замена отработавшего срок эксплуатации трансформатора ТМ-100/35/0,23 кВ на новый на </t>
    </r>
    <r>
      <rPr>
        <b/>
        <sz val="10"/>
        <rFont val="Times New Roman"/>
        <family val="1"/>
        <charset val="204"/>
      </rPr>
      <t xml:space="preserve">ПС 35/6 кВ №19 </t>
    </r>
  </si>
  <si>
    <t>1.2.1.</t>
  </si>
  <si>
    <t>Замена старого ГАЗ-66 на автомобиль на базе шасси "ГАЗ" фургон автомастерская "Садко" (сверлильный, заточной станок, сварочный аппарат, генератор, верстак)</t>
  </si>
  <si>
    <t xml:space="preserve">Замена  автомобиля УАЗ 31622 на новый </t>
  </si>
  <si>
    <t>Приобретение измерительного комплекса Ретом-30 кА</t>
  </si>
  <si>
    <t>Замена прибора АИД-70М (аппарат для испытания диэлектриков) на новый</t>
  </si>
  <si>
    <t>Приобретение прибора РЕТ-МОМ</t>
  </si>
  <si>
    <t>Приобретение прибора РЕТ-ВАХ (блок измерительно-трансформаторный)</t>
  </si>
  <si>
    <t>2.1.</t>
  </si>
  <si>
    <t>2.2.</t>
  </si>
  <si>
    <t>2.3.</t>
  </si>
  <si>
    <t>2.4.</t>
  </si>
  <si>
    <t>План года 2018</t>
  </si>
  <si>
    <t>План года 2019</t>
  </si>
  <si>
    <t>План 
года 2018</t>
  </si>
  <si>
    <t>План 
года 2019</t>
  </si>
  <si>
    <t>12,73</t>
  </si>
  <si>
    <t>31,26</t>
  </si>
  <si>
    <t>0,320</t>
  </si>
  <si>
    <t>1,88</t>
  </si>
  <si>
    <t>2,05</t>
  </si>
  <si>
    <t>0,46</t>
  </si>
  <si>
    <t>20,2</t>
  </si>
  <si>
    <t>20,126</t>
  </si>
  <si>
    <r>
      <t xml:space="preserve">Замена отработавшего срок эксплуатации трансформатора ТСН-2 ТМ-63 6/0,23 кВ на новый на </t>
    </r>
    <r>
      <rPr>
        <b/>
        <sz val="10"/>
        <rFont val="Times New Roman"/>
        <family val="1"/>
        <charset val="204"/>
      </rPr>
      <t xml:space="preserve">ПС 35/6 кВ №34 </t>
    </r>
  </si>
  <si>
    <r>
      <t xml:space="preserve">Замена отработавшего срок эксплуатации трансформатора ТСН-2 ТМ-63 6/0,23 кВ на новый на </t>
    </r>
    <r>
      <rPr>
        <b/>
        <sz val="10"/>
        <rFont val="Times New Roman"/>
        <family val="1"/>
        <charset val="204"/>
      </rPr>
      <t>ПС 35/6 кВ №5</t>
    </r>
  </si>
  <si>
    <r>
      <t xml:space="preserve">Замена отработавшего срок эксплуатации трансформатора ТМ-400 6/0,4 кВ на </t>
    </r>
    <r>
      <rPr>
        <b/>
        <sz val="10"/>
        <rFont val="Times New Roman"/>
        <family val="1"/>
        <charset val="204"/>
      </rPr>
      <t>ПС 6/0,4 кВ №20ст</t>
    </r>
  </si>
  <si>
    <r>
      <t xml:space="preserve">Замена отработавшего срок эксплуатации трансформатора Т-2 ТМ-1000 6/0,4 кВ на </t>
    </r>
    <r>
      <rPr>
        <b/>
        <sz val="10"/>
        <rFont val="Times New Roman"/>
        <family val="1"/>
        <charset val="204"/>
      </rPr>
      <t>ПС №6/0,4 кВ №24</t>
    </r>
  </si>
  <si>
    <r>
      <t xml:space="preserve">Замена отработавшего срок эксплуатации трансформатора Т-1 ТМ-1000 6/0,4 кВ на новый на </t>
    </r>
    <r>
      <rPr>
        <b/>
        <sz val="10"/>
        <rFont val="Times New Roman"/>
        <family val="1"/>
        <charset val="204"/>
      </rPr>
      <t>ПС 6/0,4 кВ №30</t>
    </r>
  </si>
  <si>
    <r>
      <t xml:space="preserve">Замена отработавшего срок эксплуатации трансформатора Т-4 ТМ-180 6/0,4 кВ на новый ТМ-160 6/0,4 кв на </t>
    </r>
    <r>
      <rPr>
        <b/>
        <sz val="10"/>
        <rFont val="Times New Roman"/>
        <family val="1"/>
        <charset val="204"/>
      </rPr>
      <t>ПС 6/0,4 кВ №9</t>
    </r>
  </si>
  <si>
    <r>
      <t xml:space="preserve">Замена отработавшего срок эксплуатации трансформатора ТМ-100/10/0,23 кВ на новый на </t>
    </r>
    <r>
      <rPr>
        <b/>
        <sz val="10"/>
        <rFont val="Times New Roman"/>
        <family val="1"/>
        <charset val="204"/>
      </rPr>
      <t>ПС 110/35/10 кВ "Керамзитовая"</t>
    </r>
  </si>
  <si>
    <r>
      <t>Замена аккумуляторной батарей на</t>
    </r>
    <r>
      <rPr>
        <b/>
        <sz val="10"/>
        <rFont val="Times New Roman"/>
        <family val="1"/>
        <charset val="204"/>
      </rPr>
      <t xml:space="preserve"> ПС 110/10 кВ "Керамзитовая" </t>
    </r>
  </si>
  <si>
    <r>
      <t xml:space="preserve">Замена отработавшего срок эксплуатации трансформатора ТСН-1 ТМ-50 6/0,23 кВ на новый ТМ-63 6/0,23 кВ на </t>
    </r>
    <r>
      <rPr>
        <b/>
        <sz val="10"/>
        <rFont val="Times New Roman"/>
        <family val="1"/>
        <charset val="204"/>
      </rPr>
      <t>ПС 35/6 кВ №5</t>
    </r>
  </si>
  <si>
    <t>1,12</t>
  </si>
  <si>
    <r>
      <t xml:space="preserve">Замена отработавшего срок эксплуатации трансформатора ТМ-1 ТМ-560 6/0,4 кВ на новый ТМ - 630 6/0,4 кВ на </t>
    </r>
    <r>
      <rPr>
        <b/>
        <sz val="10"/>
        <rFont val="Times New Roman"/>
        <family val="1"/>
        <charset val="204"/>
      </rPr>
      <t>ТП ЗСМ</t>
    </r>
  </si>
  <si>
    <r>
      <t xml:space="preserve">Реконструкция ВЛ 10 кВ </t>
    </r>
    <r>
      <rPr>
        <b/>
        <sz val="10"/>
        <rFont val="Times New Roman"/>
        <family val="1"/>
        <charset val="204"/>
      </rPr>
      <t>10-21-Л</t>
    </r>
    <r>
      <rPr>
        <sz val="10"/>
        <rFont val="Times New Roman"/>
        <family val="1"/>
        <charset val="204"/>
      </rPr>
      <t xml:space="preserve"> с заменой провода на марку СИП и установкой реклоузеров (с технологией Smart Grid) на отходящих линиях (8 шт.)</t>
    </r>
  </si>
  <si>
    <t>Оборудование для хим. лаборатории УИМ-90МЦ</t>
  </si>
  <si>
    <t xml:space="preserve">Приобретение прибора микроомметра Виток  </t>
  </si>
  <si>
    <r>
      <t xml:space="preserve">Замена отработавшего срок эксплуатации трансформатора ТСН-1 ТМ-100 6/0,4 кВ на новый на </t>
    </r>
    <r>
      <rPr>
        <b/>
        <sz val="10"/>
        <rFont val="Times New Roman"/>
        <family val="1"/>
        <charset val="204"/>
      </rPr>
      <t>ПС 35/6 кВ №42</t>
    </r>
  </si>
  <si>
    <t>30,2</t>
  </si>
  <si>
    <r>
      <t>Замена отработавшего срок эксплуатации трансформатора ТМ-100/35/0,23 кВ на новый на</t>
    </r>
    <r>
      <rPr>
        <b/>
        <sz val="10"/>
        <rFont val="Times New Roman"/>
        <family val="1"/>
        <charset val="204"/>
      </rPr>
      <t xml:space="preserve"> ПС 35/6 кВ №19 </t>
    </r>
  </si>
  <si>
    <r>
      <t xml:space="preserve">Замена отработавшего срок эксплуатации трансформатора Т-1 35/6 кВ 6300 кВА на новый 10000 кВА на </t>
    </r>
    <r>
      <rPr>
        <b/>
        <sz val="10"/>
        <rFont val="Times New Roman"/>
        <family val="1"/>
        <charset val="204"/>
      </rPr>
      <t>ПС 35/6 кВ №34</t>
    </r>
  </si>
  <si>
    <r>
      <t xml:space="preserve">Замена отработавшего срок эксплуатации трансформатора Т-2  35/6 кВ 6300 кВА на новый 10000 кВА на новые на </t>
    </r>
    <r>
      <rPr>
        <b/>
        <sz val="10"/>
        <rFont val="Times New Roman"/>
        <family val="1"/>
        <charset val="204"/>
      </rPr>
      <t>ПС 35/6 кВ №34</t>
    </r>
  </si>
  <si>
    <r>
      <t xml:space="preserve">Закупка оборудования и монтаж системы АСДУ на </t>
    </r>
    <r>
      <rPr>
        <b/>
        <sz val="10"/>
        <rFont val="Times New Roman"/>
        <family val="1"/>
        <charset val="204"/>
      </rPr>
      <t>ПС №8, №9, №10, №16, №22, №24, №26, №33, №34, №38</t>
    </r>
  </si>
  <si>
    <t>Проектирование и строительство бокса на территории промлощадки</t>
  </si>
  <si>
    <t xml:space="preserve">Трактор МТЗ 82-1 с навесным оборудованием "Мульчер" </t>
  </si>
  <si>
    <t>Замена старой маслоколонки на новую</t>
  </si>
  <si>
    <t>Приобретение нагрузочного трансформатора РЕТ-3000</t>
  </si>
  <si>
    <t>Приобретение прибора РЕТОМ-21М</t>
  </si>
  <si>
    <r>
      <t xml:space="preserve">Реконструкции ПС по замене масляных выключателей на вакуумные с устройством РЗиА на </t>
    </r>
    <r>
      <rPr>
        <b/>
        <sz val="10"/>
        <rFont val="Times New Roman"/>
        <family val="1"/>
        <charset val="204"/>
      </rPr>
      <t>ПС 35/6 кВ №34</t>
    </r>
    <r>
      <rPr>
        <sz val="10"/>
        <rFont val="Times New Roman"/>
        <family val="1"/>
        <charset val="204"/>
      </rPr>
      <t xml:space="preserve"> по стороне 35 кВ</t>
    </r>
  </si>
  <si>
    <r>
      <t>Выполнение работ по реконструкции</t>
    </r>
    <r>
      <rPr>
        <b/>
        <sz val="10"/>
        <rFont val="Times New Roman"/>
        <family val="1"/>
        <charset val="204"/>
      </rPr>
      <t xml:space="preserve"> ПС 35/6 кВ №6</t>
    </r>
    <r>
      <rPr>
        <sz val="10"/>
        <rFont val="Times New Roman"/>
        <family val="1"/>
        <charset val="204"/>
      </rPr>
      <t xml:space="preserve"> с заменой масляных выключателей 35 кВ на вакуумные, заменой стреляющих предохранителей на трансформаторах собственных нужд, заменой РЗиА по сторонам напряжения 35 и 6 кВ</t>
    </r>
  </si>
  <si>
    <r>
      <t xml:space="preserve">Закупка оборудования и монтаж системы АСДУ на </t>
    </r>
    <r>
      <rPr>
        <b/>
        <sz val="10"/>
        <rFont val="Times New Roman"/>
        <family val="1"/>
        <charset val="204"/>
      </rPr>
      <t>ПС №1, №3, №4, №6, №11, №13, №14, №20, №25,№32, №35, №37, №41, №42</t>
    </r>
  </si>
  <si>
    <t xml:space="preserve">Замена  автомобиля УАЗ 3163 на новый </t>
  </si>
  <si>
    <t xml:space="preserve">Приобретение установки УРМ - 1000 (с контейнером) -40 - +50 </t>
  </si>
  <si>
    <r>
      <t xml:space="preserve">Замена отработавшего срок эксплуатации трансформатора ТДНС-10000 35/6 на новый на </t>
    </r>
    <r>
      <rPr>
        <b/>
        <sz val="10"/>
        <rFont val="Times New Roman"/>
        <family val="1"/>
        <charset val="204"/>
      </rPr>
      <t>ПС №5</t>
    </r>
  </si>
  <si>
    <r>
      <t xml:space="preserve">Выполнение работ по реконструкции </t>
    </r>
    <r>
      <rPr>
        <b/>
        <sz val="10"/>
        <rFont val="Times New Roman"/>
        <family val="1"/>
        <charset val="204"/>
      </rPr>
      <t>ПС 6/0,4 кВ №32</t>
    </r>
    <r>
      <rPr>
        <sz val="10"/>
        <rFont val="Times New Roman"/>
        <family val="1"/>
        <charset val="204"/>
      </rPr>
      <t xml:space="preserve"> с заменой масляных выключателей 6 кВ на вакуумные</t>
    </r>
  </si>
  <si>
    <r>
      <t>Приобретение и монтаж вакуумных выключателей, шкафов оперативного тока и релейной защиты</t>
    </r>
    <r>
      <rPr>
        <b/>
        <sz val="10"/>
        <rFont val="Times New Roman"/>
        <family val="1"/>
        <charset val="204"/>
      </rPr>
      <t xml:space="preserve"> ПС №11</t>
    </r>
  </si>
  <si>
    <t>Замена старого автомобиля ГАЗ-66 на новый на базе шасси "ГАЗ" 33081 с бурильнокрановой установкой</t>
  </si>
  <si>
    <t>Замена старого автобуса на новый</t>
  </si>
  <si>
    <t xml:space="preserve">Замена старого автомобиля бортового КАМАЗ-5320 на новый </t>
  </si>
  <si>
    <t>Приобретение прибора течеискатель элегаза</t>
  </si>
  <si>
    <t>Наименование проекта</t>
  </si>
  <si>
    <t>Прогноз ввода/вывода объектов</t>
  </si>
  <si>
    <t>Первоначальная стоимость вводимых основных средств (без НДС)</t>
  </si>
  <si>
    <t>Ввод основных средств сетевых организаций</t>
  </si>
  <si>
    <t>1 кв</t>
  </si>
  <si>
    <t>2 кв</t>
  </si>
  <si>
    <t>3 кв</t>
  </si>
  <si>
    <t>4 кв</t>
  </si>
  <si>
    <t>км/МВА/другое</t>
  </si>
  <si>
    <t>км/МВА</t>
  </si>
  <si>
    <t>млн. руб.</t>
  </si>
  <si>
    <t>1 шт.</t>
  </si>
  <si>
    <t>1,012</t>
  </si>
  <si>
    <t>0,382</t>
  </si>
  <si>
    <t>Всего:</t>
  </si>
  <si>
    <t>2016 год</t>
  </si>
  <si>
    <t>2017 год</t>
  </si>
  <si>
    <t>2018 год</t>
  </si>
  <si>
    <t>2019 год</t>
  </si>
  <si>
    <r>
      <t xml:space="preserve">Замена отработавшего срок эксплуатации трансформатора ТСН-2 ТМ-63 6/0,23 кВ на новый на </t>
    </r>
    <r>
      <rPr>
        <b/>
        <sz val="10"/>
        <rFont val="Times New Roman"/>
        <family val="1"/>
        <charset val="204"/>
      </rPr>
      <t>ПС 35/6 кВ №34</t>
    </r>
    <r>
      <rPr>
        <sz val="10"/>
        <rFont val="Times New Roman"/>
        <family val="1"/>
        <charset val="204"/>
      </rPr>
      <t xml:space="preserve"> </t>
    </r>
  </si>
  <si>
    <r>
      <t>Замена отработавшего срок эксплуатации трансформатора ТМ-400 6/0,4 кВ на</t>
    </r>
    <r>
      <rPr>
        <b/>
        <sz val="10"/>
        <rFont val="Times New Roman"/>
        <family val="1"/>
        <charset val="204"/>
      </rPr>
      <t xml:space="preserve"> ПС 6/0,4 кВ №20ст</t>
    </r>
  </si>
  <si>
    <r>
      <t>Замена отработавшего срок эксплуатации трансформатора ТМ-100/10/0,23 кВ на новый на</t>
    </r>
    <r>
      <rPr>
        <b/>
        <sz val="10"/>
        <rFont val="Times New Roman"/>
        <family val="1"/>
        <charset val="204"/>
      </rPr>
      <t xml:space="preserve"> ПС 110/35/10 кВ "Керамзитовая"</t>
    </r>
  </si>
  <si>
    <r>
      <t xml:space="preserve">Замена аккумуляторной батарей на </t>
    </r>
    <r>
      <rPr>
        <b/>
        <sz val="10"/>
        <rFont val="Times New Roman"/>
        <family val="1"/>
        <charset val="204"/>
      </rPr>
      <t xml:space="preserve">ПС 110/10 кВ "Керамзитовая" </t>
    </r>
  </si>
  <si>
    <r>
      <t xml:space="preserve">Приобретение и монтаж вакуумных выключателей, шкафов оперативного тока и релейной защиты </t>
    </r>
    <r>
      <rPr>
        <b/>
        <sz val="10"/>
        <rFont val="Times New Roman"/>
        <family val="1"/>
        <charset val="204"/>
      </rPr>
      <t>ПС №22, 24</t>
    </r>
  </si>
  <si>
    <r>
      <t>Реконструкции ПС по замене масляных выключателей на вакуумные с устройством РЗиА на</t>
    </r>
    <r>
      <rPr>
        <b/>
        <sz val="10"/>
        <rFont val="Times New Roman"/>
        <family val="1"/>
        <charset val="204"/>
      </rPr>
      <t xml:space="preserve"> ПС 35/6 кВ №34</t>
    </r>
    <r>
      <rPr>
        <sz val="10"/>
        <rFont val="Times New Roman"/>
        <family val="1"/>
        <charset val="204"/>
      </rPr>
      <t xml:space="preserve"> по стороне 35 кВ</t>
    </r>
  </si>
  <si>
    <r>
      <t xml:space="preserve">Выполнение работ по реконструкции </t>
    </r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с заменой масляных выключателей 35 кВ на вакуумные, заменой стреляющих предохранителей на трансформаторах собственных нужд, заменой РЗиА по сторонам напряжения 35 и 6 кВ</t>
    </r>
  </si>
  <si>
    <t>Приобретение и монтаж вакуумных выключателей, шкафов оперативного тока и релейной защиты ПС №11</t>
  </si>
  <si>
    <r>
      <t>Закупка оборудования и монтаж системы АСДУ на</t>
    </r>
    <r>
      <rPr>
        <b/>
        <sz val="10"/>
        <rFont val="Times New Roman"/>
        <family val="1"/>
        <charset val="204"/>
      </rPr>
      <t xml:space="preserve"> ПС №1, №3, №4, №6, №11, №13, №14, №20, №25,№32, №35, №37, №41, №42</t>
    </r>
  </si>
  <si>
    <r>
      <t xml:space="preserve">Монтаж пожарной сигнализации на </t>
    </r>
    <r>
      <rPr>
        <b/>
        <sz val="10"/>
        <rFont val="Times New Roman"/>
        <family val="1"/>
        <charset val="204"/>
      </rPr>
      <t>ПС 110/35/10 кВ "Керамзитовая", ПС 6/0,4 кВ кВ №3, ПС 6/0,4 кВ №11, ПС 6/0,4 кВ №13, ПС 6/0,4 кВ №16, ПС №20ст, ПС 6/0,4 кВ №25, ПС 6/0,4 кВ №29, ПС 6/0,4 кВ №30, ПС 6/0,4 кВ №32, ПС 6/0,4 кВ 33, ПС 6/0,4 кВ 36</t>
    </r>
  </si>
  <si>
    <r>
      <t xml:space="preserve">Монтаж системы пожарной сигнализации на </t>
    </r>
    <r>
      <rPr>
        <b/>
        <sz val="10"/>
        <rFont val="Times New Roman"/>
        <family val="1"/>
        <charset val="204"/>
      </rPr>
      <t>ПС 6/0,4 кВ №4, ПС 6/0,4 кВ №8, ПС 6/0,4 кВ №9, ПС 6/0,4 кВ №17, ПС 6/0,4 кВ №22, ПС 6/0,4 кВ №24, ПС 6/0,4 кВ №26, ПС 6/0,4 кВ №35, ПС 6/0,4 кВ №38, ПС 6/0,4 кВ №40</t>
    </r>
  </si>
  <si>
    <r>
      <t>Монтаж системы пожарной сигнализации на</t>
    </r>
    <r>
      <rPr>
        <b/>
        <sz val="10"/>
        <rFont val="Times New Roman"/>
        <family val="1"/>
        <charset val="204"/>
      </rPr>
      <t xml:space="preserve"> ПС 6/0,4 кВ №4, ПС 6/0,4 кВ №8, ПС 6/0,4 кВ №9, ПС 6/0,4 кВ №17, ПС 6/0,4 кВ №22, ПС 6/0,4 кВ №24, ПС 6/0,4 кВ №26, ПС 6/0,4 кВ №35, ПС 6/0,4 кВ №38, ПС 6/0,4 кВ №40</t>
    </r>
  </si>
  <si>
    <t>1.3.1</t>
  </si>
  <si>
    <t>1.3.2</t>
  </si>
  <si>
    <t>1.3.3</t>
  </si>
  <si>
    <t>1.3.4</t>
  </si>
  <si>
    <t>1.2.1</t>
  </si>
  <si>
    <t>1.2.2</t>
  </si>
  <si>
    <t>1.2.3</t>
  </si>
  <si>
    <t>1.2.4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</si>
  <si>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</si>
  <si>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</si>
  <si>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</si>
  <si>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</si>
  <si>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</si>
  <si>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</si>
  <si>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</si>
  <si>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</si>
  <si>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</si>
  <si>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</si>
  <si>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</si>
  <si>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</si>
  <si>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</si>
  <si>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</si>
  <si>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</si>
  <si>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</si>
  <si>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</si>
  <si>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</si>
  <si>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</si>
  <si>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</si>
  <si>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</si>
  <si>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</si>
  <si>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</si>
  <si>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</si>
  <si>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</si>
  <si>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1,562</t>
  </si>
  <si>
    <t>0,568</t>
  </si>
  <si>
    <t>0,158</t>
  </si>
  <si>
    <t>0,303</t>
  </si>
  <si>
    <r>
      <t xml:space="preserve">Проектирование реконструкции </t>
    </r>
    <r>
      <rPr>
        <b/>
        <sz val="10"/>
        <rFont val="Times New Roman"/>
        <family val="1"/>
        <charset val="204"/>
      </rPr>
      <t>ВЛ 10 кВ 10-21-Л</t>
    </r>
    <r>
      <rPr>
        <sz val="10"/>
        <rFont val="Times New Roman"/>
        <family val="1"/>
        <charset val="204"/>
      </rPr>
      <t xml:space="preserve"> с заменой провода на марку СИП и установкой реклоузеров (с технологией Smart Grid) на отходящих линиях (8 шт.)</t>
    </r>
  </si>
  <si>
    <t>Источник финансирования</t>
  </si>
  <si>
    <t>План  года 2015</t>
  </si>
  <si>
    <t>План  года 2016</t>
  </si>
  <si>
    <t>План  года 2017</t>
  </si>
  <si>
    <t>План  года 2018</t>
  </si>
  <si>
    <t>План  года 2019</t>
  </si>
  <si>
    <t>Собственные средства с НДС</t>
  </si>
  <si>
    <t xml:space="preserve">в т.ч. прибыль со свободного сектора 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</si>
  <si>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</si>
  <si>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</si>
  <si>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</si>
  <si>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</si>
  <si>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</si>
  <si>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Прочая прибыль</t>
  </si>
  <si>
    <t>Амортизация</t>
  </si>
  <si>
    <t>Амортизация, учтенная в тарифе без НДС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</si>
  <si>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</si>
  <si>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</si>
  <si>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</si>
  <si>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</si>
  <si>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</si>
  <si>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</si>
  <si>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</si>
  <si>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</si>
  <si>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</si>
  <si>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2.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</si>
  <si>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</si>
  <si>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</si>
  <si>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</si>
  <si>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</si>
  <si>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</si>
  <si>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</si>
  <si>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</si>
  <si>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</si>
  <si>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</si>
  <si>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</si>
  <si>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</si>
  <si>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</si>
  <si>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</si>
  <si>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</si>
  <si>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региональной энергетической комиссии</t>
  </si>
  <si>
    <t>Кемеровской области</t>
  </si>
  <si>
    <r>
      <t>Проектирование реконструкции ПС по замене масляных выключателей на вакуумные с устройством РЗиА на ПС 35/6 кВ</t>
    </r>
    <r>
      <rPr>
        <b/>
        <sz val="10"/>
        <rFont val="Times New Roman"/>
        <family val="1"/>
        <charset val="204"/>
      </rPr>
      <t xml:space="preserve"> №34</t>
    </r>
    <r>
      <rPr>
        <sz val="10"/>
        <rFont val="Times New Roman"/>
        <family val="1"/>
        <charset val="204"/>
      </rPr>
      <t xml:space="preserve"> по стороне 35 кВ</t>
    </r>
  </si>
  <si>
    <r>
      <t xml:space="preserve">Приобретение и монтаж вакуумных выключателей, шкафов оперативного тока и релейной защиты на </t>
    </r>
    <r>
      <rPr>
        <b/>
        <sz val="10"/>
        <rFont val="Times New Roman"/>
        <family val="1"/>
        <charset val="204"/>
      </rPr>
      <t>ПС №35</t>
    </r>
  </si>
  <si>
    <r>
      <t xml:space="preserve">Закупка оборудования и монтаж системы АСДУ на </t>
    </r>
    <r>
      <rPr>
        <b/>
        <sz val="10"/>
        <rFont val="Times New Roman"/>
        <family val="1"/>
        <charset val="204"/>
      </rPr>
      <t>ПС №2, 5, 17, 26, 32</t>
    </r>
  </si>
  <si>
    <t>1.3.5</t>
  </si>
  <si>
    <t>Создание автоматизированной системы технологического управления центра управления сетями</t>
  </si>
  <si>
    <t>Прибор "Коэффициент 3.3" с комплектом измерительных кабелей</t>
  </si>
  <si>
    <t>Приобретение МФУ</t>
  </si>
  <si>
    <t>Приобретение blade-серверов</t>
  </si>
  <si>
    <t>Приобретение системы хранения баз данных</t>
  </si>
  <si>
    <t>млн. руб</t>
  </si>
  <si>
    <t>км/МВА/МВт</t>
  </si>
  <si>
    <t>0,063 МВА</t>
  </si>
  <si>
    <t>0,320 МВА</t>
  </si>
  <si>
    <t>1 МВА</t>
  </si>
  <si>
    <t>Вывод мощностей</t>
  </si>
  <si>
    <t>0,180 МВА</t>
  </si>
  <si>
    <t>0,1 МВА</t>
  </si>
  <si>
    <t>0,056 МВА</t>
  </si>
  <si>
    <t>0</t>
  </si>
  <si>
    <t>0,05 МВА</t>
  </si>
  <si>
    <t>9,6 км</t>
  </si>
  <si>
    <t>6,3 МВА</t>
  </si>
  <si>
    <t>10 МВА</t>
  </si>
  <si>
    <r>
      <t xml:space="preserve">Выполнение работ по модернизации ССПИ на </t>
    </r>
    <r>
      <rPr>
        <b/>
        <sz val="10"/>
        <rFont val="Times New Roman"/>
        <family val="1"/>
        <charset val="204"/>
      </rPr>
      <t>ПС 110/6 кВ "Листвяжная"</t>
    </r>
  </si>
  <si>
    <t>6,756</t>
  </si>
  <si>
    <t>0,258</t>
  </si>
  <si>
    <t>0,061</t>
  </si>
  <si>
    <t>0,265</t>
  </si>
  <si>
    <t>0,463</t>
  </si>
  <si>
    <t>2 шт.</t>
  </si>
  <si>
    <t>0,653</t>
  </si>
  <si>
    <t>1,453</t>
  </si>
  <si>
    <t>1,623</t>
  </si>
  <si>
    <t>0,107</t>
  </si>
  <si>
    <t>0,092</t>
  </si>
  <si>
    <t>0,290</t>
  </si>
  <si>
    <t>0,511</t>
  </si>
  <si>
    <t>0,754</t>
  </si>
  <si>
    <t>2,875</t>
  </si>
  <si>
    <t>2,929</t>
  </si>
  <si>
    <t>2,687</t>
  </si>
  <si>
    <t>1</t>
  </si>
  <si>
    <t>Приложение № 1 к постановлению</t>
  </si>
  <si>
    <t>Проектная мощность/ протяжен-ность сетей</t>
  </si>
  <si>
    <t>Источники финансирования инвестиционных программ ООО ХК "СДС-Энерго" (г. Кемерово)
(в прогнозных ценах соответствующих лет), млн. рублей</t>
  </si>
  <si>
    <t>Прибыль, направляемая на инвестиции без НДС:</t>
  </si>
  <si>
    <t>в т.ч. инвестиционная составляющая в тарифе без НДС</t>
  </si>
  <si>
    <t>Приложение № 2 к постановлению</t>
  </si>
  <si>
    <t>приложение № 3 к постановлению</t>
  </si>
  <si>
    <t>2</t>
  </si>
  <si>
    <t>ВСЕГО источников финансирования с НДС</t>
  </si>
  <si>
    <t>Перечень инвестиционных проектов на период реализации инвестиционной программы ООО Холдинговая компания "СДС - Энерго" (г. Кемерово) и план их финансирования</t>
  </si>
  <si>
    <t>от 31 декабря 2015 года № 1050</t>
  </si>
  <si>
    <t>от 31 декабря 2015 года  № 1050</t>
  </si>
  <si>
    <t>от  31 декабря 2015 года № 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</si>
</sst>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64">
    <xf numFmtId="0" fontId="0" fillId="0" borderId="0" xfId="0"/>
    <xf numFmtId="0" fontId="1" fillId="0" borderId="0" xfId="0" applyFont="1" applyFill="1"/>
    <xf numFmtId="0" fontId="2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" fillId="0" borderId="0" xfId="0" applyFont="1" applyFill="1" applyAlignment="1"/>
    <xf numFmtId="0" fontId="14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2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8" fillId="0" borderId="1" xfId="2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2" fontId="12" fillId="0" borderId="8" xfId="2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165" fontId="8" fillId="0" borderId="4" xfId="2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left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/>
    <xf numFmtId="164" fontId="18" fillId="0" borderId="0" xfId="0" applyNumberFormat="1" applyFont="1"/>
    <xf numFmtId="0" fontId="18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12" fillId="0" borderId="8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" vertical="center" wrapText="1"/>
    </xf>
    <xf numFmtId="2" fontId="8" fillId="0" borderId="5" xfId="2" applyNumberFormat="1" applyFont="1" applyFill="1" applyBorder="1" applyAlignment="1">
      <alignment horizontal="center" vertical="center" wrapText="1"/>
    </xf>
    <xf numFmtId="2" fontId="8" fillId="0" borderId="7" xfId="2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15" fillId="0" borderId="1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5" xfId="1"/>
    <cellStyle name="Обычный_Книга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view="pageBreakPreview" topLeftCell="D1" zoomScale="89" zoomScaleNormal="110" zoomScaleSheetLayoutView="89" workbookViewId="0">
      <selection activeCell="M4" sqref="M4"/>
    </sheetView>
  </sheetViews>
  <sheetFormatPr defaultColWidth="20.42578125" defaultRowHeight="15" x14ac:dyDescent="0.25"/>
  <cols>
    <col min="1" max="1" width="6.42578125" style="1" customWidth="1"/>
    <col min="2" max="2" width="46.42578125" style="31" customWidth="1"/>
    <col min="3" max="3" width="8.5703125" style="1" customWidth="1"/>
    <col min="4" max="4" width="11.5703125" style="1" customWidth="1"/>
    <col min="5" max="5" width="7.5703125" style="1" customWidth="1"/>
    <col min="6" max="6" width="7.85546875" style="1" customWidth="1"/>
    <col min="7" max="7" width="11.42578125" style="1" customWidth="1"/>
    <col min="8" max="8" width="11.140625" style="1" customWidth="1"/>
    <col min="9" max="9" width="10.28515625" style="1" customWidth="1"/>
    <col min="10" max="10" width="10.5703125" style="1" customWidth="1"/>
    <col min="11" max="11" width="10.7109375" style="1" customWidth="1"/>
    <col min="12" max="13" width="11.140625" style="1" customWidth="1"/>
    <col min="14" max="15" width="10.7109375" style="1" customWidth="1"/>
    <col min="16" max="16" width="10.140625" style="1" customWidth="1"/>
    <col min="17" max="17" width="9.85546875" style="1" customWidth="1"/>
    <col min="18" max="20" width="9.28515625" style="1" customWidth="1"/>
    <col min="21" max="21" width="9.7109375" style="1" customWidth="1"/>
    <col min="22" max="22" width="13.28515625" style="1" customWidth="1"/>
    <col min="23" max="16384" width="20.42578125" style="1"/>
  </cols>
  <sheetData>
    <row r="1" spans="1:21" ht="18" customHeight="1" x14ac:dyDescent="0.3">
      <c r="O1" s="2"/>
      <c r="P1" s="131" t="s">
        <v>293</v>
      </c>
      <c r="Q1" s="131"/>
      <c r="R1" s="131"/>
      <c r="S1" s="131"/>
      <c r="T1" s="131"/>
      <c r="U1" s="131"/>
    </row>
    <row r="2" spans="1:21" ht="17.25" customHeight="1" x14ac:dyDescent="0.3">
      <c r="O2" s="2"/>
      <c r="P2" s="131" t="s">
        <v>249</v>
      </c>
      <c r="Q2" s="131"/>
      <c r="R2" s="131"/>
      <c r="S2" s="131"/>
      <c r="T2" s="131"/>
      <c r="U2" s="131"/>
    </row>
    <row r="3" spans="1:21" ht="15.75" customHeight="1" x14ac:dyDescent="0.3">
      <c r="O3" s="2"/>
      <c r="P3" s="131" t="s">
        <v>250</v>
      </c>
      <c r="Q3" s="131"/>
      <c r="R3" s="131"/>
      <c r="S3" s="131"/>
      <c r="T3" s="131"/>
      <c r="U3" s="131"/>
    </row>
    <row r="4" spans="1:21" ht="19.5" customHeight="1" x14ac:dyDescent="0.3">
      <c r="B4" s="62"/>
      <c r="O4" s="2"/>
      <c r="P4" s="131" t="s">
        <v>303</v>
      </c>
      <c r="Q4" s="131"/>
      <c r="R4" s="131"/>
      <c r="S4" s="131"/>
      <c r="T4" s="131"/>
      <c r="U4" s="131"/>
    </row>
    <row r="5" spans="1:21" ht="18.75" x14ac:dyDescent="0.3">
      <c r="B5" s="62"/>
      <c r="O5" s="2"/>
      <c r="P5" s="2"/>
      <c r="Q5" s="2"/>
      <c r="R5" s="2"/>
      <c r="S5" s="2"/>
      <c r="T5" s="2"/>
      <c r="U5" s="64"/>
    </row>
    <row r="6" spans="1:21" ht="18.75" x14ac:dyDescent="0.3">
      <c r="P6" s="3"/>
      <c r="Q6" s="4"/>
      <c r="R6" s="4"/>
      <c r="S6" s="4"/>
      <c r="T6" s="4"/>
      <c r="U6" s="4"/>
    </row>
    <row r="7" spans="1:21" ht="18.75" x14ac:dyDescent="0.3">
      <c r="P7" s="3"/>
      <c r="Q7" s="3"/>
      <c r="R7" s="3"/>
      <c r="S7" s="3"/>
      <c r="T7" s="3"/>
      <c r="U7" s="3"/>
    </row>
    <row r="8" spans="1:21" ht="18.75" x14ac:dyDescent="0.3">
      <c r="A8" s="133" t="s">
        <v>302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</row>
    <row r="9" spans="1:21" ht="16.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6"/>
      <c r="Q10" s="34"/>
      <c r="R10" s="34"/>
      <c r="S10" s="34"/>
      <c r="T10" s="34"/>
      <c r="U10" s="5"/>
    </row>
    <row r="11" spans="1:21" x14ac:dyDescent="0.25">
      <c r="A11" s="125" t="s">
        <v>63</v>
      </c>
      <c r="B11" s="126" t="s">
        <v>0</v>
      </c>
      <c r="C11" s="129" t="s">
        <v>1</v>
      </c>
      <c r="D11" s="129" t="s">
        <v>294</v>
      </c>
      <c r="E11" s="130" t="s">
        <v>2</v>
      </c>
      <c r="F11" s="130" t="s">
        <v>3</v>
      </c>
      <c r="G11" s="129" t="s">
        <v>4</v>
      </c>
      <c r="H11" s="129" t="s">
        <v>5</v>
      </c>
      <c r="I11" s="129" t="s">
        <v>6</v>
      </c>
      <c r="J11" s="132" t="s">
        <v>7</v>
      </c>
      <c r="K11" s="132"/>
      <c r="L11" s="132"/>
      <c r="M11" s="132"/>
      <c r="N11" s="132"/>
      <c r="O11" s="132"/>
      <c r="P11" s="132" t="s">
        <v>8</v>
      </c>
      <c r="Q11" s="132"/>
      <c r="R11" s="132"/>
      <c r="S11" s="132"/>
      <c r="T11" s="132"/>
      <c r="U11" s="132"/>
    </row>
    <row r="12" spans="1:21" ht="49.5" customHeight="1" x14ac:dyDescent="0.25">
      <c r="A12" s="125"/>
      <c r="B12" s="127"/>
      <c r="C12" s="129"/>
      <c r="D12" s="129"/>
      <c r="E12" s="130"/>
      <c r="F12" s="130"/>
      <c r="G12" s="129"/>
      <c r="H12" s="129"/>
      <c r="I12" s="129"/>
      <c r="J12" s="11" t="s">
        <v>68</v>
      </c>
      <c r="K12" s="11" t="s">
        <v>69</v>
      </c>
      <c r="L12" s="11" t="s">
        <v>70</v>
      </c>
      <c r="M12" s="11" t="s">
        <v>91</v>
      </c>
      <c r="N12" s="11" t="s">
        <v>92</v>
      </c>
      <c r="O12" s="11" t="s">
        <v>9</v>
      </c>
      <c r="P12" s="11" t="s">
        <v>71</v>
      </c>
      <c r="Q12" s="11" t="s">
        <v>72</v>
      </c>
      <c r="R12" s="11" t="s">
        <v>73</v>
      </c>
      <c r="S12" s="11" t="s">
        <v>93</v>
      </c>
      <c r="T12" s="11" t="s">
        <v>94</v>
      </c>
      <c r="U12" s="11" t="s">
        <v>9</v>
      </c>
    </row>
    <row r="13" spans="1:21" ht="25.5" x14ac:dyDescent="0.25">
      <c r="A13" s="125"/>
      <c r="B13" s="128"/>
      <c r="C13" s="33" t="s">
        <v>10</v>
      </c>
      <c r="D13" s="33" t="s">
        <v>11</v>
      </c>
      <c r="E13" s="130"/>
      <c r="F13" s="130"/>
      <c r="G13" s="33" t="s">
        <v>12</v>
      </c>
      <c r="H13" s="33" t="s">
        <v>12</v>
      </c>
      <c r="I13" s="33" t="s">
        <v>12</v>
      </c>
      <c r="J13" s="33" t="s">
        <v>11</v>
      </c>
      <c r="K13" s="33" t="s">
        <v>11</v>
      </c>
      <c r="L13" s="33" t="s">
        <v>11</v>
      </c>
      <c r="M13" s="33" t="s">
        <v>11</v>
      </c>
      <c r="N13" s="33" t="s">
        <v>11</v>
      </c>
      <c r="O13" s="33" t="s">
        <v>11</v>
      </c>
      <c r="P13" s="33" t="s">
        <v>12</v>
      </c>
      <c r="Q13" s="33" t="s">
        <v>12</v>
      </c>
      <c r="R13" s="33" t="s">
        <v>12</v>
      </c>
      <c r="S13" s="33" t="s">
        <v>12</v>
      </c>
      <c r="T13" s="33" t="s">
        <v>12</v>
      </c>
      <c r="U13" s="33" t="s">
        <v>12</v>
      </c>
    </row>
    <row r="14" spans="1:21" s="13" customFormat="1" ht="18" customHeight="1" x14ac:dyDescent="0.2">
      <c r="A14" s="10"/>
      <c r="B14" s="11" t="s">
        <v>13</v>
      </c>
      <c r="C14" s="11"/>
      <c r="D14" s="11"/>
      <c r="E14" s="11"/>
      <c r="F14" s="11"/>
      <c r="G14" s="12"/>
      <c r="H14" s="12">
        <v>0</v>
      </c>
      <c r="I14" s="12">
        <v>0</v>
      </c>
      <c r="J14" s="12">
        <v>2.786</v>
      </c>
      <c r="K14" s="12">
        <v>0.69300000000000006</v>
      </c>
      <c r="L14" s="12">
        <v>20.2</v>
      </c>
      <c r="M14" s="12">
        <v>0</v>
      </c>
      <c r="N14" s="12">
        <v>0</v>
      </c>
      <c r="O14" s="12">
        <v>23.679000000000002</v>
      </c>
      <c r="P14" s="12">
        <v>59.129999999999995</v>
      </c>
      <c r="Q14" s="12">
        <v>65.718000000000004</v>
      </c>
      <c r="R14" s="12">
        <v>63.751860000000008</v>
      </c>
      <c r="S14" s="12">
        <v>62.417279999999998</v>
      </c>
      <c r="T14" s="12">
        <v>56.332019999999993</v>
      </c>
      <c r="U14" s="12">
        <v>307.34899999999999</v>
      </c>
    </row>
    <row r="15" spans="1:21" ht="18" customHeight="1" x14ac:dyDescent="0.25">
      <c r="A15" s="14">
        <v>1</v>
      </c>
      <c r="B15" s="10" t="s">
        <v>14</v>
      </c>
      <c r="C15" s="9"/>
      <c r="D15" s="9"/>
      <c r="E15" s="9"/>
      <c r="F15" s="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25.5" x14ac:dyDescent="0.25">
      <c r="A16" s="14" t="s">
        <v>15</v>
      </c>
      <c r="B16" s="10" t="s">
        <v>16</v>
      </c>
      <c r="C16" s="9"/>
      <c r="D16" s="9"/>
      <c r="E16" s="9"/>
      <c r="F16" s="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38.25" customHeight="1" x14ac:dyDescent="0.25">
      <c r="A17" s="32" t="s">
        <v>179</v>
      </c>
      <c r="B17" s="38" t="s">
        <v>103</v>
      </c>
      <c r="C17" s="9"/>
      <c r="D17" s="32" t="s">
        <v>95</v>
      </c>
      <c r="E17" s="33">
        <v>2015</v>
      </c>
      <c r="F17" s="33">
        <v>2015</v>
      </c>
      <c r="G17" s="17"/>
      <c r="H17" s="18">
        <v>0</v>
      </c>
      <c r="I17" s="18">
        <v>0</v>
      </c>
      <c r="J17" s="17">
        <v>6.3E-2</v>
      </c>
      <c r="K17" s="18">
        <v>0</v>
      </c>
      <c r="L17" s="18">
        <v>0</v>
      </c>
      <c r="M17" s="18">
        <v>0</v>
      </c>
      <c r="N17" s="18">
        <v>0</v>
      </c>
      <c r="O17" s="17">
        <v>6.3E-2</v>
      </c>
      <c r="P17" s="19">
        <v>0.19800000000000001</v>
      </c>
      <c r="Q17" s="18">
        <v>0</v>
      </c>
      <c r="R17" s="18">
        <v>0</v>
      </c>
      <c r="S17" s="18">
        <v>0</v>
      </c>
      <c r="T17" s="18">
        <v>0</v>
      </c>
      <c r="U17" s="19">
        <v>0.19800000000000001</v>
      </c>
    </row>
    <row r="18" spans="1:21" ht="41.25" customHeight="1" x14ac:dyDescent="0.25">
      <c r="A18" s="32" t="s">
        <v>180</v>
      </c>
      <c r="B18" s="38" t="s">
        <v>104</v>
      </c>
      <c r="C18" s="9"/>
      <c r="D18" s="32" t="s">
        <v>96</v>
      </c>
      <c r="E18" s="33">
        <v>2015</v>
      </c>
      <c r="F18" s="33">
        <v>2015</v>
      </c>
      <c r="G18" s="17"/>
      <c r="H18" s="18">
        <v>0</v>
      </c>
      <c r="I18" s="18">
        <v>0</v>
      </c>
      <c r="J18" s="17">
        <v>6.3E-2</v>
      </c>
      <c r="K18" s="18">
        <v>0</v>
      </c>
      <c r="L18" s="18">
        <v>0</v>
      </c>
      <c r="M18" s="18">
        <v>0</v>
      </c>
      <c r="N18" s="18">
        <v>0</v>
      </c>
      <c r="O18" s="17">
        <v>6.3E-2</v>
      </c>
      <c r="P18" s="19">
        <v>0.19800000000000001</v>
      </c>
      <c r="Q18" s="18">
        <v>0</v>
      </c>
      <c r="R18" s="18">
        <v>0</v>
      </c>
      <c r="S18" s="18">
        <v>0</v>
      </c>
      <c r="T18" s="18">
        <v>0</v>
      </c>
      <c r="U18" s="19">
        <v>0.19800000000000001</v>
      </c>
    </row>
    <row r="19" spans="1:21" ht="38.25" customHeight="1" x14ac:dyDescent="0.25">
      <c r="A19" s="32" t="s">
        <v>181</v>
      </c>
      <c r="B19" s="38" t="s">
        <v>105</v>
      </c>
      <c r="C19" s="9"/>
      <c r="D19" s="32" t="s">
        <v>97</v>
      </c>
      <c r="E19" s="33">
        <v>2015</v>
      </c>
      <c r="F19" s="33">
        <v>2015</v>
      </c>
      <c r="G19" s="17"/>
      <c r="H19" s="18">
        <v>0</v>
      </c>
      <c r="I19" s="18">
        <v>0</v>
      </c>
      <c r="J19" s="17">
        <v>0.4</v>
      </c>
      <c r="K19" s="18">
        <v>0</v>
      </c>
      <c r="L19" s="18">
        <v>0</v>
      </c>
      <c r="M19" s="18">
        <v>0</v>
      </c>
      <c r="N19" s="18">
        <v>0</v>
      </c>
      <c r="O19" s="17">
        <v>0.4</v>
      </c>
      <c r="P19" s="19">
        <v>0.41399999999999998</v>
      </c>
      <c r="Q19" s="18">
        <v>0</v>
      </c>
      <c r="R19" s="18">
        <v>0</v>
      </c>
      <c r="S19" s="18">
        <v>0</v>
      </c>
      <c r="T19" s="18">
        <v>0</v>
      </c>
      <c r="U19" s="19">
        <v>0.41399999999999998</v>
      </c>
    </row>
    <row r="20" spans="1:21" ht="38.25" customHeight="1" x14ac:dyDescent="0.25">
      <c r="A20" s="32" t="s">
        <v>182</v>
      </c>
      <c r="B20" s="38" t="s">
        <v>106</v>
      </c>
      <c r="C20" s="9"/>
      <c r="D20" s="32" t="s">
        <v>98</v>
      </c>
      <c r="E20" s="33">
        <v>2015</v>
      </c>
      <c r="F20" s="33">
        <v>2015</v>
      </c>
      <c r="G20" s="17"/>
      <c r="H20" s="18">
        <v>0</v>
      </c>
      <c r="I20" s="18">
        <v>0</v>
      </c>
      <c r="J20" s="17">
        <v>1</v>
      </c>
      <c r="K20" s="18">
        <v>0</v>
      </c>
      <c r="L20" s="18">
        <v>0</v>
      </c>
      <c r="M20" s="18">
        <v>0</v>
      </c>
      <c r="N20" s="18">
        <v>0</v>
      </c>
      <c r="O20" s="17">
        <v>1</v>
      </c>
      <c r="P20" s="19">
        <v>0.78700000000000003</v>
      </c>
      <c r="Q20" s="18">
        <v>0</v>
      </c>
      <c r="R20" s="18">
        <v>0</v>
      </c>
      <c r="S20" s="18">
        <v>0</v>
      </c>
      <c r="T20" s="18">
        <v>0</v>
      </c>
      <c r="U20" s="19">
        <v>0.78700000000000003</v>
      </c>
    </row>
    <row r="21" spans="1:21" ht="38.25" customHeight="1" x14ac:dyDescent="0.25">
      <c r="A21" s="32" t="s">
        <v>183</v>
      </c>
      <c r="B21" s="38" t="s">
        <v>107</v>
      </c>
      <c r="C21" s="9"/>
      <c r="D21" s="32" t="s">
        <v>99</v>
      </c>
      <c r="E21" s="33">
        <v>2015</v>
      </c>
      <c r="F21" s="33">
        <v>2015</v>
      </c>
      <c r="G21" s="17"/>
      <c r="H21" s="18">
        <v>0</v>
      </c>
      <c r="I21" s="18">
        <v>0</v>
      </c>
      <c r="J21" s="17">
        <v>1</v>
      </c>
      <c r="K21" s="18">
        <v>0</v>
      </c>
      <c r="L21" s="18">
        <v>0</v>
      </c>
      <c r="M21" s="18">
        <v>0</v>
      </c>
      <c r="N21" s="18">
        <v>0</v>
      </c>
      <c r="O21" s="17">
        <v>1</v>
      </c>
      <c r="P21" s="19">
        <v>0.78700000000000003</v>
      </c>
      <c r="Q21" s="18">
        <v>0</v>
      </c>
      <c r="R21" s="18">
        <v>0</v>
      </c>
      <c r="S21" s="18">
        <v>0</v>
      </c>
      <c r="T21" s="18">
        <v>0</v>
      </c>
      <c r="U21" s="19">
        <v>0.78700000000000003</v>
      </c>
    </row>
    <row r="22" spans="1:21" ht="38.25" customHeight="1" x14ac:dyDescent="0.25">
      <c r="A22" s="32" t="s">
        <v>184</v>
      </c>
      <c r="B22" s="38" t="s">
        <v>108</v>
      </c>
      <c r="C22" s="9"/>
      <c r="D22" s="32" t="s">
        <v>100</v>
      </c>
      <c r="E22" s="33">
        <v>2015</v>
      </c>
      <c r="F22" s="33">
        <v>2015</v>
      </c>
      <c r="G22" s="17"/>
      <c r="H22" s="18">
        <v>0</v>
      </c>
      <c r="I22" s="18">
        <v>0</v>
      </c>
      <c r="J22" s="17">
        <v>0.16</v>
      </c>
      <c r="K22" s="18">
        <v>0</v>
      </c>
      <c r="L22" s="18">
        <v>0</v>
      </c>
      <c r="M22" s="18">
        <v>0</v>
      </c>
      <c r="N22" s="18">
        <v>0</v>
      </c>
      <c r="O22" s="17">
        <v>0.16</v>
      </c>
      <c r="P22" s="19">
        <v>0.23200000000000001</v>
      </c>
      <c r="Q22" s="18">
        <v>0</v>
      </c>
      <c r="R22" s="18">
        <v>0</v>
      </c>
      <c r="S22" s="18">
        <v>0</v>
      </c>
      <c r="T22" s="18">
        <v>0</v>
      </c>
      <c r="U22" s="19">
        <v>0.23200000000000001</v>
      </c>
    </row>
    <row r="23" spans="1:21" ht="38.25" customHeight="1" x14ac:dyDescent="0.25">
      <c r="A23" s="32" t="s">
        <v>185</v>
      </c>
      <c r="B23" s="38" t="s">
        <v>109</v>
      </c>
      <c r="C23" s="9"/>
      <c r="D23" s="32" t="s">
        <v>101</v>
      </c>
      <c r="E23" s="33">
        <v>2015</v>
      </c>
      <c r="F23" s="33">
        <v>2015</v>
      </c>
      <c r="G23" s="17"/>
      <c r="H23" s="18">
        <v>0</v>
      </c>
      <c r="I23" s="18">
        <v>0</v>
      </c>
      <c r="J23" s="17">
        <v>0.1</v>
      </c>
      <c r="K23" s="18">
        <v>0</v>
      </c>
      <c r="L23" s="18">
        <v>0</v>
      </c>
      <c r="M23" s="18">
        <v>0</v>
      </c>
      <c r="N23" s="18">
        <v>0</v>
      </c>
      <c r="O23" s="17">
        <v>0.1</v>
      </c>
      <c r="P23" s="19">
        <v>0.20300000000000001</v>
      </c>
      <c r="Q23" s="18">
        <v>0</v>
      </c>
      <c r="R23" s="18">
        <v>0</v>
      </c>
      <c r="S23" s="18">
        <v>0</v>
      </c>
      <c r="T23" s="18">
        <v>0</v>
      </c>
      <c r="U23" s="19">
        <v>0.20300000000000001</v>
      </c>
    </row>
    <row r="24" spans="1:21" ht="29.25" customHeight="1" x14ac:dyDescent="0.25">
      <c r="A24" s="32" t="s">
        <v>186</v>
      </c>
      <c r="B24" s="38" t="s">
        <v>110</v>
      </c>
      <c r="C24" s="9"/>
      <c r="D24" s="32" t="s">
        <v>101</v>
      </c>
      <c r="E24" s="33">
        <v>2015</v>
      </c>
      <c r="F24" s="33">
        <v>2015</v>
      </c>
      <c r="G24" s="17"/>
      <c r="H24" s="18">
        <v>0</v>
      </c>
      <c r="I24" s="18">
        <v>0</v>
      </c>
      <c r="J24" s="17">
        <v>0</v>
      </c>
      <c r="K24" s="18">
        <v>0</v>
      </c>
      <c r="L24" s="18">
        <v>0</v>
      </c>
      <c r="M24" s="18">
        <v>0</v>
      </c>
      <c r="N24" s="18">
        <v>0</v>
      </c>
      <c r="O24" s="17">
        <v>0</v>
      </c>
      <c r="P24" s="19">
        <v>3.5979999999999999</v>
      </c>
      <c r="Q24" s="18">
        <v>0</v>
      </c>
      <c r="R24" s="18">
        <v>0</v>
      </c>
      <c r="S24" s="18">
        <v>0</v>
      </c>
      <c r="T24" s="18">
        <v>0</v>
      </c>
      <c r="U24" s="19">
        <v>3.5979999999999999</v>
      </c>
    </row>
    <row r="25" spans="1:21" ht="38.25" customHeight="1" x14ac:dyDescent="0.25">
      <c r="A25" s="32" t="s">
        <v>187</v>
      </c>
      <c r="B25" s="38" t="s">
        <v>111</v>
      </c>
      <c r="C25" s="9"/>
      <c r="D25" s="32" t="s">
        <v>96</v>
      </c>
      <c r="E25" s="33">
        <v>2016</v>
      </c>
      <c r="F25" s="33">
        <v>2016</v>
      </c>
      <c r="G25" s="17"/>
      <c r="H25" s="18">
        <v>0</v>
      </c>
      <c r="I25" s="18">
        <v>0</v>
      </c>
      <c r="J25" s="18">
        <v>0</v>
      </c>
      <c r="K25" s="17">
        <v>6.3E-2</v>
      </c>
      <c r="L25" s="18">
        <v>0</v>
      </c>
      <c r="M25" s="18">
        <v>0</v>
      </c>
      <c r="N25" s="18">
        <v>0</v>
      </c>
      <c r="O25" s="17">
        <v>6.3E-2</v>
      </c>
      <c r="P25" s="18">
        <v>0</v>
      </c>
      <c r="Q25" s="19">
        <v>0.23499999999999999</v>
      </c>
      <c r="R25" s="18">
        <v>0</v>
      </c>
      <c r="S25" s="18">
        <v>0</v>
      </c>
      <c r="T25" s="18">
        <v>0</v>
      </c>
      <c r="U25" s="19">
        <v>0.23499999999999999</v>
      </c>
    </row>
    <row r="26" spans="1:21" ht="38.25" customHeight="1" x14ac:dyDescent="0.25">
      <c r="A26" s="32" t="s">
        <v>188</v>
      </c>
      <c r="B26" s="38" t="s">
        <v>113</v>
      </c>
      <c r="C26" s="9"/>
      <c r="D26" s="32" t="s">
        <v>112</v>
      </c>
      <c r="E26" s="33">
        <v>2016</v>
      </c>
      <c r="F26" s="33">
        <v>2016</v>
      </c>
      <c r="G26" s="17"/>
      <c r="H26" s="18">
        <v>0</v>
      </c>
      <c r="I26" s="18">
        <v>0</v>
      </c>
      <c r="J26" s="18">
        <v>0</v>
      </c>
      <c r="K26" s="17">
        <v>0.63</v>
      </c>
      <c r="L26" s="18">
        <v>0</v>
      </c>
      <c r="M26" s="18">
        <v>0</v>
      </c>
      <c r="N26" s="18">
        <v>0</v>
      </c>
      <c r="O26" s="17">
        <v>0.63</v>
      </c>
      <c r="P26" s="18">
        <v>0</v>
      </c>
      <c r="Q26" s="19">
        <v>0.55000000000000004</v>
      </c>
      <c r="R26" s="18">
        <v>0</v>
      </c>
      <c r="S26" s="18">
        <v>0</v>
      </c>
      <c r="T26" s="18">
        <v>0</v>
      </c>
      <c r="U26" s="19">
        <v>0.55000000000000004</v>
      </c>
    </row>
    <row r="27" spans="1:21" ht="38.25" customHeight="1" x14ac:dyDescent="0.25">
      <c r="A27" s="32" t="s">
        <v>189</v>
      </c>
      <c r="B27" s="38" t="s">
        <v>117</v>
      </c>
      <c r="C27" s="9"/>
      <c r="D27" s="32" t="s">
        <v>118</v>
      </c>
      <c r="E27" s="33">
        <v>2017</v>
      </c>
      <c r="F27" s="33">
        <v>2017</v>
      </c>
      <c r="G27" s="17"/>
      <c r="H27" s="18">
        <v>0</v>
      </c>
      <c r="I27" s="18">
        <v>0</v>
      </c>
      <c r="J27" s="18">
        <v>0</v>
      </c>
      <c r="K27" s="18">
        <v>0</v>
      </c>
      <c r="L27" s="17">
        <v>0.1</v>
      </c>
      <c r="M27" s="18">
        <v>0</v>
      </c>
      <c r="N27" s="18">
        <v>0</v>
      </c>
      <c r="O27" s="17">
        <v>0.1</v>
      </c>
      <c r="P27" s="18">
        <v>0</v>
      </c>
      <c r="Q27" s="18">
        <v>0</v>
      </c>
      <c r="R27" s="19">
        <v>0.34737148620344227</v>
      </c>
      <c r="S27" s="18">
        <v>0</v>
      </c>
      <c r="T27" s="18">
        <v>0</v>
      </c>
      <c r="U27" s="19">
        <v>0.34737148620344227</v>
      </c>
    </row>
    <row r="28" spans="1:21" ht="38.25" customHeight="1" x14ac:dyDescent="0.25">
      <c r="A28" s="32" t="s">
        <v>190</v>
      </c>
      <c r="B28" s="38" t="s">
        <v>119</v>
      </c>
      <c r="C28" s="9"/>
      <c r="D28" s="32" t="s">
        <v>101</v>
      </c>
      <c r="E28" s="33">
        <v>2017</v>
      </c>
      <c r="F28" s="33">
        <v>2017</v>
      </c>
      <c r="G28" s="17"/>
      <c r="H28" s="18">
        <v>0</v>
      </c>
      <c r="I28" s="18">
        <v>0</v>
      </c>
      <c r="J28" s="18">
        <v>0</v>
      </c>
      <c r="K28" s="18">
        <v>0</v>
      </c>
      <c r="L28" s="17">
        <v>0.1</v>
      </c>
      <c r="M28" s="18">
        <v>0</v>
      </c>
      <c r="N28" s="18">
        <v>0</v>
      </c>
      <c r="O28" s="17">
        <v>0.1</v>
      </c>
      <c r="P28" s="18">
        <v>0</v>
      </c>
      <c r="Q28" s="18">
        <v>0</v>
      </c>
      <c r="R28" s="19">
        <v>0.32705170567343594</v>
      </c>
      <c r="S28" s="18">
        <v>0</v>
      </c>
      <c r="T28" s="18">
        <v>0</v>
      </c>
      <c r="U28" s="19">
        <v>0.32705170567343594</v>
      </c>
    </row>
    <row r="29" spans="1:21" ht="38.25" customHeight="1" x14ac:dyDescent="0.25">
      <c r="A29" s="32" t="s">
        <v>191</v>
      </c>
      <c r="B29" s="38" t="s">
        <v>120</v>
      </c>
      <c r="C29" s="9"/>
      <c r="D29" s="32" t="s">
        <v>95</v>
      </c>
      <c r="E29" s="33">
        <v>2017</v>
      </c>
      <c r="F29" s="33">
        <v>2017</v>
      </c>
      <c r="G29" s="17"/>
      <c r="H29" s="18">
        <v>0</v>
      </c>
      <c r="I29" s="18">
        <v>0</v>
      </c>
      <c r="J29" s="18">
        <v>0</v>
      </c>
      <c r="K29" s="18">
        <v>0</v>
      </c>
      <c r="L29" s="17">
        <v>10</v>
      </c>
      <c r="M29" s="18">
        <v>0</v>
      </c>
      <c r="N29" s="18">
        <v>0</v>
      </c>
      <c r="O29" s="17">
        <v>10</v>
      </c>
      <c r="P29" s="18">
        <v>0</v>
      </c>
      <c r="Q29" s="18">
        <v>0</v>
      </c>
      <c r="R29" s="19">
        <v>10.949458879883435</v>
      </c>
      <c r="S29" s="18">
        <v>0</v>
      </c>
      <c r="T29" s="18">
        <v>0</v>
      </c>
      <c r="U29" s="19">
        <v>10.949458879883435</v>
      </c>
    </row>
    <row r="30" spans="1:21" ht="38.25" customHeight="1" x14ac:dyDescent="0.25">
      <c r="A30" s="32" t="s">
        <v>192</v>
      </c>
      <c r="B30" s="38" t="s">
        <v>121</v>
      </c>
      <c r="C30" s="9"/>
      <c r="D30" s="32" t="s">
        <v>95</v>
      </c>
      <c r="E30" s="33">
        <v>2017</v>
      </c>
      <c r="F30" s="33">
        <v>2017</v>
      </c>
      <c r="G30" s="17"/>
      <c r="H30" s="18">
        <v>0</v>
      </c>
      <c r="I30" s="18">
        <v>0</v>
      </c>
      <c r="J30" s="18">
        <v>0</v>
      </c>
      <c r="K30" s="18">
        <v>0</v>
      </c>
      <c r="L30" s="17">
        <v>10</v>
      </c>
      <c r="M30" s="18">
        <v>0</v>
      </c>
      <c r="N30" s="18">
        <v>0</v>
      </c>
      <c r="O30" s="17">
        <v>10</v>
      </c>
      <c r="P30" s="18">
        <v>0</v>
      </c>
      <c r="Q30" s="18">
        <v>0</v>
      </c>
      <c r="R30" s="19">
        <v>10.949458879883435</v>
      </c>
      <c r="S30" s="18">
        <v>0</v>
      </c>
      <c r="T30" s="18">
        <v>0</v>
      </c>
      <c r="U30" s="19">
        <v>10.949458879883435</v>
      </c>
    </row>
    <row r="31" spans="1:21" ht="30.75" customHeight="1" x14ac:dyDescent="0.25">
      <c r="A31" s="32" t="s">
        <v>193</v>
      </c>
      <c r="B31" s="38" t="s">
        <v>133</v>
      </c>
      <c r="C31" s="9"/>
      <c r="D31" s="32" t="s">
        <v>96</v>
      </c>
      <c r="E31" s="33">
        <v>2019</v>
      </c>
      <c r="F31" s="33">
        <v>2019</v>
      </c>
      <c r="G31" s="17"/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10</v>
      </c>
      <c r="N31" s="17">
        <v>0</v>
      </c>
      <c r="O31" s="17">
        <v>0</v>
      </c>
      <c r="P31" s="18">
        <v>0</v>
      </c>
      <c r="Q31" s="18">
        <v>0</v>
      </c>
      <c r="R31" s="18">
        <v>0</v>
      </c>
      <c r="S31" s="18">
        <v>0</v>
      </c>
      <c r="T31" s="19">
        <v>12.257618423168092</v>
      </c>
      <c r="U31" s="19">
        <v>12.257618423168092</v>
      </c>
    </row>
    <row r="32" spans="1:21" ht="68.25" customHeight="1" x14ac:dyDescent="0.25">
      <c r="A32" s="32" t="s">
        <v>194</v>
      </c>
      <c r="B32" s="38" t="s">
        <v>74</v>
      </c>
      <c r="C32" s="9" t="s">
        <v>18</v>
      </c>
      <c r="D32" s="32" t="s">
        <v>102</v>
      </c>
      <c r="E32" s="33">
        <v>2015</v>
      </c>
      <c r="F32" s="33">
        <v>2015</v>
      </c>
      <c r="G32" s="17"/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9">
        <v>26.562000000000001</v>
      </c>
      <c r="Q32" s="18">
        <v>0</v>
      </c>
      <c r="R32" s="18">
        <v>0</v>
      </c>
      <c r="S32" s="18">
        <v>0</v>
      </c>
      <c r="T32" s="18">
        <v>0</v>
      </c>
      <c r="U32" s="19">
        <v>26.562000000000001</v>
      </c>
    </row>
    <row r="33" spans="1:21" ht="55.5" customHeight="1" x14ac:dyDescent="0.25">
      <c r="A33" s="32" t="s">
        <v>195</v>
      </c>
      <c r="B33" s="38" t="s">
        <v>208</v>
      </c>
      <c r="C33" s="9" t="s">
        <v>17</v>
      </c>
      <c r="D33" s="32"/>
      <c r="E33" s="33">
        <v>2015</v>
      </c>
      <c r="F33" s="33">
        <v>2015</v>
      </c>
      <c r="G33" s="17"/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9">
        <v>0.80500000000000005</v>
      </c>
      <c r="Q33" s="18">
        <v>0</v>
      </c>
      <c r="R33" s="18">
        <v>0</v>
      </c>
      <c r="S33" s="18">
        <v>0</v>
      </c>
      <c r="T33" s="18">
        <v>0</v>
      </c>
      <c r="U33" s="19">
        <v>0.80500000000000005</v>
      </c>
    </row>
    <row r="34" spans="1:21" ht="43.5" customHeight="1" x14ac:dyDescent="0.25">
      <c r="A34" s="32" t="s">
        <v>196</v>
      </c>
      <c r="B34" s="38" t="s">
        <v>114</v>
      </c>
      <c r="C34" s="9" t="s">
        <v>18</v>
      </c>
      <c r="D34" s="32"/>
      <c r="E34" s="33">
        <v>2016</v>
      </c>
      <c r="F34" s="33">
        <v>2016</v>
      </c>
      <c r="G34" s="17"/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9">
        <v>29.013000000000002</v>
      </c>
      <c r="R34" s="18">
        <v>0</v>
      </c>
      <c r="S34" s="18">
        <v>0</v>
      </c>
      <c r="T34" s="18">
        <v>0</v>
      </c>
      <c r="U34" s="19">
        <v>29.013000000000002</v>
      </c>
    </row>
    <row r="35" spans="1:21" ht="40.5" customHeight="1" x14ac:dyDescent="0.25">
      <c r="A35" s="32" t="s">
        <v>197</v>
      </c>
      <c r="B35" s="38" t="s">
        <v>252</v>
      </c>
      <c r="C35" s="9" t="s">
        <v>18</v>
      </c>
      <c r="D35" s="32"/>
      <c r="E35" s="33">
        <v>2016</v>
      </c>
      <c r="F35" s="33">
        <v>2016</v>
      </c>
      <c r="G35" s="17"/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07">
        <v>8.2970000000000006</v>
      </c>
      <c r="R35" s="18">
        <v>0</v>
      </c>
      <c r="S35" s="18">
        <v>0</v>
      </c>
      <c r="T35" s="18">
        <v>0</v>
      </c>
      <c r="U35" s="19">
        <f>Q35</f>
        <v>8.2970000000000006</v>
      </c>
    </row>
    <row r="36" spans="1:21" ht="42" customHeight="1" x14ac:dyDescent="0.25">
      <c r="A36" s="32" t="s">
        <v>198</v>
      </c>
      <c r="B36" s="38" t="s">
        <v>251</v>
      </c>
      <c r="C36" s="9" t="s">
        <v>17</v>
      </c>
      <c r="D36" s="32"/>
      <c r="E36" s="33">
        <v>2016</v>
      </c>
      <c r="F36" s="33">
        <v>2016</v>
      </c>
      <c r="G36" s="17"/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9">
        <v>1.1639999999999999</v>
      </c>
      <c r="R36" s="18">
        <v>0</v>
      </c>
      <c r="S36" s="18">
        <v>0</v>
      </c>
      <c r="T36" s="18">
        <v>0</v>
      </c>
      <c r="U36" s="19">
        <v>1.1639999999999999</v>
      </c>
    </row>
    <row r="37" spans="1:21" ht="38.25" customHeight="1" x14ac:dyDescent="0.25">
      <c r="A37" s="32" t="s">
        <v>199</v>
      </c>
      <c r="B37" s="38" t="s">
        <v>163</v>
      </c>
      <c r="C37" s="9" t="s">
        <v>18</v>
      </c>
      <c r="D37" s="32"/>
      <c r="E37" s="33">
        <v>2017</v>
      </c>
      <c r="F37" s="33">
        <v>2017</v>
      </c>
      <c r="G37" s="17"/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v>7.4767116264456792</v>
      </c>
      <c r="S37" s="18">
        <v>0</v>
      </c>
      <c r="T37" s="18">
        <v>0</v>
      </c>
      <c r="U37" s="19">
        <v>7.4767116264456792</v>
      </c>
    </row>
    <row r="38" spans="1:21" ht="38.25" customHeight="1" x14ac:dyDescent="0.25">
      <c r="A38" s="32" t="s">
        <v>200</v>
      </c>
      <c r="B38" s="38" t="s">
        <v>128</v>
      </c>
      <c r="C38" s="9" t="s">
        <v>18</v>
      </c>
      <c r="D38" s="32"/>
      <c r="E38" s="33">
        <v>2018</v>
      </c>
      <c r="F38" s="33">
        <v>2018</v>
      </c>
      <c r="G38" s="17"/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9">
        <v>11.598678211046861</v>
      </c>
      <c r="T38" s="18">
        <v>0</v>
      </c>
      <c r="U38" s="19">
        <v>11.598678211046861</v>
      </c>
    </row>
    <row r="39" spans="1:21" ht="67.5" customHeight="1" x14ac:dyDescent="0.25">
      <c r="A39" s="32" t="s">
        <v>201</v>
      </c>
      <c r="B39" s="38" t="s">
        <v>129</v>
      </c>
      <c r="C39" s="9"/>
      <c r="D39" s="32"/>
      <c r="E39" s="33">
        <v>2018</v>
      </c>
      <c r="F39" s="33">
        <v>2018</v>
      </c>
      <c r="G39" s="17"/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9">
        <v>20.395173048506361</v>
      </c>
      <c r="T39" s="18">
        <v>0</v>
      </c>
      <c r="U39" s="19">
        <v>20.395173048506361</v>
      </c>
    </row>
    <row r="40" spans="1:21" ht="32.25" customHeight="1" x14ac:dyDescent="0.25">
      <c r="A40" s="32" t="s">
        <v>202</v>
      </c>
      <c r="B40" s="38" t="s">
        <v>134</v>
      </c>
      <c r="C40" s="9"/>
      <c r="D40" s="32"/>
      <c r="E40" s="33">
        <v>2019</v>
      </c>
      <c r="F40" s="33">
        <v>2019</v>
      </c>
      <c r="G40" s="17"/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9">
        <v>24.839384475935276</v>
      </c>
      <c r="U40" s="19">
        <v>24.839384475935276</v>
      </c>
    </row>
    <row r="41" spans="1:21" ht="38.25" customHeight="1" x14ac:dyDescent="0.25">
      <c r="A41" s="32" t="s">
        <v>203</v>
      </c>
      <c r="B41" s="38" t="s">
        <v>135</v>
      </c>
      <c r="C41" s="9"/>
      <c r="D41" s="32"/>
      <c r="E41" s="33">
        <v>2019</v>
      </c>
      <c r="F41" s="33">
        <v>2019</v>
      </c>
      <c r="G41" s="17"/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9">
        <v>9.0896800968772542</v>
      </c>
      <c r="U41" s="19">
        <v>9.0896800968772542</v>
      </c>
    </row>
    <row r="42" spans="1:21" x14ac:dyDescent="0.25">
      <c r="A42" s="32"/>
      <c r="B42" s="30" t="s">
        <v>19</v>
      </c>
      <c r="C42" s="9"/>
      <c r="D42" s="33"/>
      <c r="E42" s="33"/>
      <c r="F42" s="30"/>
      <c r="G42" s="19">
        <v>0</v>
      </c>
      <c r="H42" s="19">
        <v>0</v>
      </c>
      <c r="I42" s="19">
        <v>0</v>
      </c>
      <c r="J42" s="19">
        <v>2.786</v>
      </c>
      <c r="K42" s="19">
        <v>0.69300000000000006</v>
      </c>
      <c r="L42" s="19">
        <v>20.2</v>
      </c>
      <c r="M42" s="19"/>
      <c r="N42" s="19"/>
      <c r="O42" s="19">
        <v>23.679000000000002</v>
      </c>
      <c r="P42" s="19">
        <v>33.783999999999999</v>
      </c>
      <c r="Q42" s="19">
        <v>42.972000000000001</v>
      </c>
      <c r="R42" s="19">
        <v>30.050052578089428</v>
      </c>
      <c r="S42" s="19">
        <v>31.993851259553225</v>
      </c>
      <c r="T42" s="19">
        <v>46.186682995980618</v>
      </c>
      <c r="U42" s="19">
        <v>184.98699999999999</v>
      </c>
    </row>
    <row r="43" spans="1:21" ht="25.5" x14ac:dyDescent="0.25">
      <c r="A43" s="14" t="s">
        <v>20</v>
      </c>
      <c r="B43" s="14" t="s">
        <v>21</v>
      </c>
      <c r="C43" s="9"/>
      <c r="D43" s="14"/>
      <c r="E43" s="33"/>
      <c r="F43" s="33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9"/>
    </row>
    <row r="44" spans="1:21" ht="27" customHeight="1" x14ac:dyDescent="0.25">
      <c r="A44" s="32" t="s">
        <v>175</v>
      </c>
      <c r="B44" s="38" t="s">
        <v>78</v>
      </c>
      <c r="C44" s="9" t="s">
        <v>17</v>
      </c>
      <c r="D44" s="32"/>
      <c r="E44" s="33">
        <v>2015</v>
      </c>
      <c r="F44" s="33">
        <v>2015</v>
      </c>
      <c r="G44" s="17"/>
      <c r="H44" s="18"/>
      <c r="I44" s="18"/>
      <c r="J44" s="17"/>
      <c r="K44" s="18"/>
      <c r="L44" s="18"/>
      <c r="M44" s="18"/>
      <c r="N44" s="18"/>
      <c r="O44" s="18"/>
      <c r="P44" s="19">
        <v>3.5059999999999998</v>
      </c>
      <c r="Q44" s="18">
        <v>0</v>
      </c>
      <c r="R44" s="18">
        <v>0</v>
      </c>
      <c r="S44" s="18">
        <v>0</v>
      </c>
      <c r="T44" s="18">
        <v>0</v>
      </c>
      <c r="U44" s="19">
        <v>3.5059999999999998</v>
      </c>
    </row>
    <row r="45" spans="1:21" ht="26.25" customHeight="1" x14ac:dyDescent="0.25">
      <c r="A45" s="32" t="s">
        <v>176</v>
      </c>
      <c r="B45" s="38" t="s">
        <v>253</v>
      </c>
      <c r="C45" s="9" t="s">
        <v>18</v>
      </c>
      <c r="D45" s="32"/>
      <c r="E45" s="33">
        <v>2016</v>
      </c>
      <c r="F45" s="33">
        <v>2016</v>
      </c>
      <c r="G45" s="17"/>
      <c r="H45" s="18"/>
      <c r="I45" s="18"/>
      <c r="J45" s="17"/>
      <c r="K45" s="18"/>
      <c r="L45" s="18"/>
      <c r="M45" s="18"/>
      <c r="N45" s="18"/>
      <c r="O45" s="18"/>
      <c r="P45" s="18">
        <v>0</v>
      </c>
      <c r="Q45" s="19">
        <v>10.285</v>
      </c>
      <c r="R45" s="18">
        <v>0</v>
      </c>
      <c r="S45" s="18">
        <v>0</v>
      </c>
      <c r="T45" s="18">
        <v>0</v>
      </c>
      <c r="U45" s="19">
        <v>10.285</v>
      </c>
    </row>
    <row r="46" spans="1:21" ht="42" customHeight="1" x14ac:dyDescent="0.25">
      <c r="A46" s="32" t="s">
        <v>177</v>
      </c>
      <c r="B46" s="38" t="s">
        <v>122</v>
      </c>
      <c r="C46" s="9" t="s">
        <v>18</v>
      </c>
      <c r="D46" s="32"/>
      <c r="E46" s="33">
        <v>2017</v>
      </c>
      <c r="F46" s="33">
        <v>2017</v>
      </c>
      <c r="G46" s="17"/>
      <c r="H46" s="18"/>
      <c r="I46" s="18"/>
      <c r="J46" s="17"/>
      <c r="K46" s="18"/>
      <c r="L46" s="18"/>
      <c r="M46" s="18"/>
      <c r="N46" s="18"/>
      <c r="O46" s="18"/>
      <c r="P46" s="18">
        <v>0</v>
      </c>
      <c r="Q46" s="18">
        <v>0</v>
      </c>
      <c r="R46" s="19">
        <v>19.014476533102631</v>
      </c>
      <c r="S46" s="18">
        <v>0</v>
      </c>
      <c r="T46" s="18">
        <v>0</v>
      </c>
      <c r="U46" s="19">
        <v>19.014476533102631</v>
      </c>
    </row>
    <row r="47" spans="1:21" ht="38.25" customHeight="1" x14ac:dyDescent="0.25">
      <c r="A47" s="32" t="s">
        <v>178</v>
      </c>
      <c r="B47" s="38" t="s">
        <v>130</v>
      </c>
      <c r="C47" s="9" t="s">
        <v>18</v>
      </c>
      <c r="D47" s="32"/>
      <c r="E47" s="33">
        <v>2018</v>
      </c>
      <c r="F47" s="33">
        <v>2018</v>
      </c>
      <c r="G47" s="17"/>
      <c r="H47" s="18"/>
      <c r="I47" s="18"/>
      <c r="J47" s="17"/>
      <c r="K47" s="18"/>
      <c r="L47" s="18"/>
      <c r="M47" s="18"/>
      <c r="N47" s="18"/>
      <c r="O47" s="18"/>
      <c r="P47" s="18">
        <v>0</v>
      </c>
      <c r="Q47" s="18">
        <v>0</v>
      </c>
      <c r="R47" s="18">
        <v>0</v>
      </c>
      <c r="S47" s="19">
        <v>28.930414601826158</v>
      </c>
      <c r="T47" s="18">
        <v>0</v>
      </c>
      <c r="U47" s="19">
        <v>28.930414601826158</v>
      </c>
    </row>
    <row r="48" spans="1:21" x14ac:dyDescent="0.25">
      <c r="A48" s="32"/>
      <c r="B48" s="63" t="s">
        <v>19</v>
      </c>
      <c r="C48" s="9"/>
      <c r="D48" s="33"/>
      <c r="E48" s="33"/>
      <c r="F48" s="30"/>
      <c r="G48" s="19"/>
      <c r="H48" s="19"/>
      <c r="I48" s="19"/>
      <c r="J48" s="19"/>
      <c r="K48" s="19"/>
      <c r="L48" s="19"/>
      <c r="M48" s="19"/>
      <c r="N48" s="19"/>
      <c r="O48" s="19"/>
      <c r="P48" s="19">
        <v>3.5059999999999998</v>
      </c>
      <c r="Q48" s="19">
        <v>10.285</v>
      </c>
      <c r="R48" s="19">
        <v>19.014476533102631</v>
      </c>
      <c r="S48" s="19">
        <v>28.930414601826158</v>
      </c>
      <c r="T48" s="19">
        <v>0</v>
      </c>
      <c r="U48" s="19">
        <v>61.734999999999999</v>
      </c>
    </row>
    <row r="49" spans="1:21" x14ac:dyDescent="0.25">
      <c r="A49" s="14" t="s">
        <v>22</v>
      </c>
      <c r="B49" s="14" t="s">
        <v>23</v>
      </c>
      <c r="C49" s="9"/>
      <c r="D49" s="14"/>
      <c r="E49" s="33"/>
      <c r="F49" s="33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9">
        <v>0</v>
      </c>
    </row>
    <row r="50" spans="1:21" ht="29.25" customHeight="1" x14ac:dyDescent="0.25">
      <c r="A50" s="32" t="s">
        <v>171</v>
      </c>
      <c r="B50" s="38" t="s">
        <v>75</v>
      </c>
      <c r="C50" s="9" t="s">
        <v>18</v>
      </c>
      <c r="D50" s="32"/>
      <c r="E50" s="33">
        <v>2015</v>
      </c>
      <c r="F50" s="33">
        <v>2015</v>
      </c>
      <c r="G50" s="17"/>
      <c r="H50" s="18"/>
      <c r="I50" s="18"/>
      <c r="J50" s="17"/>
      <c r="K50" s="18"/>
      <c r="L50" s="18"/>
      <c r="M50" s="18"/>
      <c r="N50" s="18"/>
      <c r="O50" s="18"/>
      <c r="P50" s="19">
        <v>12.967000000000001</v>
      </c>
      <c r="Q50" s="18">
        <v>0</v>
      </c>
      <c r="R50" s="18">
        <v>0</v>
      </c>
      <c r="S50" s="18">
        <v>0</v>
      </c>
      <c r="T50" s="18">
        <v>0</v>
      </c>
      <c r="U50" s="19">
        <v>12.967000000000001</v>
      </c>
    </row>
    <row r="51" spans="1:21" ht="76.5" customHeight="1" x14ac:dyDescent="0.25">
      <c r="A51" s="32" t="s">
        <v>172</v>
      </c>
      <c r="B51" s="38" t="s">
        <v>76</v>
      </c>
      <c r="C51" s="9" t="s">
        <v>18</v>
      </c>
      <c r="D51" s="32"/>
      <c r="E51" s="33">
        <v>2015</v>
      </c>
      <c r="F51" s="33">
        <v>2015</v>
      </c>
      <c r="G51" s="17"/>
      <c r="H51" s="18"/>
      <c r="I51" s="18"/>
      <c r="J51" s="17"/>
      <c r="K51" s="18"/>
      <c r="L51" s="18"/>
      <c r="M51" s="18"/>
      <c r="N51" s="18"/>
      <c r="O51" s="18"/>
      <c r="P51" s="19">
        <v>4.673</v>
      </c>
      <c r="Q51" s="18">
        <v>0</v>
      </c>
      <c r="R51" s="18">
        <v>0</v>
      </c>
      <c r="S51" s="18">
        <v>0</v>
      </c>
      <c r="T51" s="18">
        <v>0</v>
      </c>
      <c r="U51" s="19">
        <v>4.673</v>
      </c>
    </row>
    <row r="52" spans="1:21" ht="62.25" customHeight="1" x14ac:dyDescent="0.25">
      <c r="A52" s="32" t="s">
        <v>173</v>
      </c>
      <c r="B52" s="38" t="s">
        <v>77</v>
      </c>
      <c r="C52" s="9" t="s">
        <v>17</v>
      </c>
      <c r="D52" s="32"/>
      <c r="E52" s="33">
        <v>2015</v>
      </c>
      <c r="F52" s="33">
        <v>2015</v>
      </c>
      <c r="G52" s="17"/>
      <c r="H52" s="18"/>
      <c r="I52" s="18"/>
      <c r="J52" s="17"/>
      <c r="K52" s="18"/>
      <c r="L52" s="18"/>
      <c r="M52" s="18"/>
      <c r="N52" s="18"/>
      <c r="O52" s="18"/>
      <c r="P52" s="19">
        <v>0.218</v>
      </c>
      <c r="Q52" s="18">
        <v>0</v>
      </c>
      <c r="R52" s="18">
        <v>0</v>
      </c>
      <c r="S52" s="18">
        <v>0</v>
      </c>
      <c r="T52" s="18">
        <v>0</v>
      </c>
      <c r="U52" s="19">
        <v>0.218</v>
      </c>
    </row>
    <row r="53" spans="1:21" ht="42" customHeight="1" x14ac:dyDescent="0.25">
      <c r="A53" s="74" t="s">
        <v>174</v>
      </c>
      <c r="B53" s="38" t="s">
        <v>255</v>
      </c>
      <c r="C53" s="9" t="s">
        <v>18</v>
      </c>
      <c r="D53" s="74"/>
      <c r="E53" s="75">
        <v>2016</v>
      </c>
      <c r="F53" s="75">
        <v>2016</v>
      </c>
      <c r="G53" s="17"/>
      <c r="H53" s="18"/>
      <c r="I53" s="18"/>
      <c r="J53" s="17"/>
      <c r="K53" s="18"/>
      <c r="L53" s="18"/>
      <c r="M53" s="18"/>
      <c r="N53" s="18"/>
      <c r="O53" s="18"/>
      <c r="P53" s="19">
        <v>0</v>
      </c>
      <c r="Q53" s="19">
        <v>12.454000000000001</v>
      </c>
      <c r="R53" s="18">
        <v>0</v>
      </c>
      <c r="S53" s="18">
        <v>0</v>
      </c>
      <c r="T53" s="18">
        <v>0</v>
      </c>
      <c r="U53" s="19">
        <v>12.454000000000001</v>
      </c>
    </row>
    <row r="54" spans="1:21" ht="66" customHeight="1" x14ac:dyDescent="0.25">
      <c r="A54" s="32" t="s">
        <v>254</v>
      </c>
      <c r="B54" s="38" t="s">
        <v>169</v>
      </c>
      <c r="C54" s="9" t="s">
        <v>18</v>
      </c>
      <c r="D54" s="32"/>
      <c r="E54" s="33">
        <v>2017</v>
      </c>
      <c r="F54" s="33">
        <v>2017</v>
      </c>
      <c r="G54" s="17"/>
      <c r="H54" s="18"/>
      <c r="I54" s="18"/>
      <c r="J54" s="17"/>
      <c r="K54" s="18"/>
      <c r="L54" s="18"/>
      <c r="M54" s="18"/>
      <c r="N54" s="18"/>
      <c r="O54" s="18"/>
      <c r="P54" s="18">
        <v>0</v>
      </c>
      <c r="Q54" s="18">
        <v>0</v>
      </c>
      <c r="R54" s="19">
        <v>4.223611524451325</v>
      </c>
      <c r="S54" s="18">
        <v>0</v>
      </c>
      <c r="T54" s="18">
        <v>0</v>
      </c>
      <c r="U54" s="19">
        <v>4.223611524451325</v>
      </c>
    </row>
    <row r="55" spans="1:21" x14ac:dyDescent="0.25">
      <c r="A55" s="32"/>
      <c r="B55" s="30" t="s">
        <v>19</v>
      </c>
      <c r="C55" s="9"/>
      <c r="D55" s="32"/>
      <c r="E55" s="33"/>
      <c r="F55" s="33"/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  <c r="N55" s="19"/>
      <c r="O55" s="19">
        <v>0</v>
      </c>
      <c r="P55" s="19">
        <v>17.858000000000001</v>
      </c>
      <c r="Q55" s="19">
        <v>12.454000000000001</v>
      </c>
      <c r="R55" s="19">
        <v>4.223611524451325</v>
      </c>
      <c r="S55" s="19">
        <v>0</v>
      </c>
      <c r="T55" s="19">
        <v>0</v>
      </c>
      <c r="U55" s="19">
        <v>34.536000000000001</v>
      </c>
    </row>
    <row r="56" spans="1:21" ht="25.5" hidden="1" x14ac:dyDescent="0.25">
      <c r="A56" s="14" t="s">
        <v>24</v>
      </c>
      <c r="B56" s="15" t="s">
        <v>25</v>
      </c>
      <c r="C56" s="9"/>
      <c r="D56" s="32"/>
      <c r="E56" s="33"/>
      <c r="F56" s="33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9">
        <v>0</v>
      </c>
    </row>
    <row r="57" spans="1:21" hidden="1" x14ac:dyDescent="0.25">
      <c r="A57" s="14"/>
      <c r="B57" s="15"/>
      <c r="C57" s="9"/>
      <c r="D57" s="32"/>
      <c r="E57" s="33"/>
      <c r="F57" s="33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9">
        <v>0</v>
      </c>
    </row>
    <row r="58" spans="1:21" hidden="1" x14ac:dyDescent="0.25">
      <c r="A58" s="32"/>
      <c r="B58" s="30" t="s">
        <v>19</v>
      </c>
      <c r="C58" s="9"/>
      <c r="D58" s="32"/>
      <c r="E58" s="33"/>
      <c r="F58" s="33"/>
      <c r="G58" s="19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/>
      <c r="N58" s="22"/>
      <c r="O58" s="22">
        <v>0</v>
      </c>
      <c r="P58" s="19">
        <v>0</v>
      </c>
      <c r="Q58" s="22">
        <v>0</v>
      </c>
      <c r="R58" s="22">
        <v>0</v>
      </c>
      <c r="S58" s="22">
        <v>0</v>
      </c>
      <c r="T58" s="22">
        <v>0</v>
      </c>
      <c r="U58" s="19">
        <v>0</v>
      </c>
    </row>
    <row r="59" spans="1:21" ht="25.5" x14ac:dyDescent="0.25">
      <c r="A59" s="14" t="s">
        <v>26</v>
      </c>
      <c r="B59" s="10" t="s">
        <v>27</v>
      </c>
      <c r="C59" s="9"/>
      <c r="D59" s="32"/>
      <c r="E59" s="33"/>
      <c r="F59" s="33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9">
        <v>0</v>
      </c>
    </row>
    <row r="60" spans="1:21" ht="25.5" x14ac:dyDescent="0.25">
      <c r="A60" s="32" t="s">
        <v>28</v>
      </c>
      <c r="B60" s="23" t="s">
        <v>123</v>
      </c>
      <c r="C60" s="9" t="s">
        <v>18</v>
      </c>
      <c r="D60" s="32" t="s">
        <v>29</v>
      </c>
      <c r="E60" s="33">
        <v>2017</v>
      </c>
      <c r="F60" s="33">
        <v>2017</v>
      </c>
      <c r="G60" s="17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>
        <v>0</v>
      </c>
      <c r="P60" s="18">
        <v>0</v>
      </c>
      <c r="Q60" s="18">
        <v>0</v>
      </c>
      <c r="R60" s="19">
        <v>7.973094836535835</v>
      </c>
      <c r="S60" s="19">
        <v>0</v>
      </c>
      <c r="T60" s="19">
        <v>0</v>
      </c>
      <c r="U60" s="19">
        <v>7.973094836535835</v>
      </c>
    </row>
    <row r="61" spans="1:21" x14ac:dyDescent="0.25">
      <c r="A61" s="32"/>
      <c r="B61" s="30" t="s">
        <v>19</v>
      </c>
      <c r="C61" s="9"/>
      <c r="D61" s="32"/>
      <c r="E61" s="33"/>
      <c r="F61" s="33"/>
      <c r="G61" s="19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/>
      <c r="O61" s="19">
        <v>0</v>
      </c>
      <c r="P61" s="19">
        <v>0</v>
      </c>
      <c r="Q61" s="19">
        <v>0</v>
      </c>
      <c r="R61" s="19">
        <v>7.973094836535835</v>
      </c>
      <c r="S61" s="19">
        <v>0</v>
      </c>
      <c r="T61" s="19">
        <v>0</v>
      </c>
      <c r="U61" s="19">
        <v>7.973094836535835</v>
      </c>
    </row>
    <row r="62" spans="1:21" ht="25.5" x14ac:dyDescent="0.25">
      <c r="A62" s="14" t="s">
        <v>30</v>
      </c>
      <c r="B62" s="10" t="s">
        <v>31</v>
      </c>
      <c r="C62" s="9"/>
      <c r="D62" s="32"/>
      <c r="E62" s="33"/>
      <c r="F62" s="33"/>
      <c r="G62" s="17"/>
      <c r="H62" s="17"/>
      <c r="I62" s="17"/>
      <c r="J62" s="19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9">
        <v>0</v>
      </c>
    </row>
    <row r="63" spans="1:21" ht="51" x14ac:dyDescent="0.25">
      <c r="A63" s="32" t="s">
        <v>32</v>
      </c>
      <c r="B63" s="21" t="s">
        <v>81</v>
      </c>
      <c r="C63" s="30"/>
      <c r="D63" s="32"/>
      <c r="E63" s="33">
        <v>2015</v>
      </c>
      <c r="F63" s="33">
        <v>2015</v>
      </c>
      <c r="G63" s="17"/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>
        <v>0</v>
      </c>
      <c r="P63" s="19">
        <v>1.843</v>
      </c>
      <c r="Q63" s="18">
        <v>0</v>
      </c>
      <c r="R63" s="18">
        <v>0</v>
      </c>
      <c r="S63" s="18">
        <v>0</v>
      </c>
      <c r="T63" s="18">
        <v>0</v>
      </c>
      <c r="U63" s="19">
        <v>1.843</v>
      </c>
    </row>
    <row r="64" spans="1:21" ht="15" customHeight="1" x14ac:dyDescent="0.25">
      <c r="A64" s="32" t="s">
        <v>33</v>
      </c>
      <c r="B64" s="21" t="s">
        <v>82</v>
      </c>
      <c r="C64" s="30"/>
      <c r="D64" s="32"/>
      <c r="E64" s="33">
        <v>2015</v>
      </c>
      <c r="F64" s="33">
        <v>2015</v>
      </c>
      <c r="G64" s="17"/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/>
      <c r="N64" s="18"/>
      <c r="O64" s="18">
        <v>0</v>
      </c>
      <c r="P64" s="19">
        <v>0.67</v>
      </c>
      <c r="Q64" s="18">
        <v>0</v>
      </c>
      <c r="R64" s="18">
        <v>0</v>
      </c>
      <c r="S64" s="18">
        <v>0</v>
      </c>
      <c r="T64" s="18">
        <v>0</v>
      </c>
      <c r="U64" s="19">
        <v>0.67</v>
      </c>
    </row>
    <row r="65" spans="1:21" ht="25.5" customHeight="1" x14ac:dyDescent="0.25">
      <c r="A65" s="32" t="s">
        <v>34</v>
      </c>
      <c r="B65" s="21" t="s">
        <v>124</v>
      </c>
      <c r="C65" s="30"/>
      <c r="D65" s="32"/>
      <c r="E65" s="33">
        <v>2017</v>
      </c>
      <c r="F65" s="33">
        <v>2017</v>
      </c>
      <c r="G65" s="17"/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>
        <v>0</v>
      </c>
      <c r="P65" s="18">
        <v>0</v>
      </c>
      <c r="Q65" s="18">
        <v>0</v>
      </c>
      <c r="R65" s="19">
        <v>1.914897412803934</v>
      </c>
      <c r="S65" s="18">
        <v>0</v>
      </c>
      <c r="T65" s="18">
        <v>0</v>
      </c>
      <c r="U65" s="19">
        <v>1.914897412803934</v>
      </c>
    </row>
    <row r="66" spans="1:21" ht="18" customHeight="1" x14ac:dyDescent="0.25">
      <c r="A66" s="32" t="s">
        <v>35</v>
      </c>
      <c r="B66" s="21" t="s">
        <v>131</v>
      </c>
      <c r="C66" s="30"/>
      <c r="D66" s="32"/>
      <c r="E66" s="33">
        <v>2018</v>
      </c>
      <c r="F66" s="33">
        <v>2018</v>
      </c>
      <c r="G66" s="17"/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/>
      <c r="N66" s="18"/>
      <c r="O66" s="18">
        <v>0</v>
      </c>
      <c r="P66" s="18">
        <v>0</v>
      </c>
      <c r="Q66" s="18">
        <v>0</v>
      </c>
      <c r="R66" s="18">
        <v>0</v>
      </c>
      <c r="S66" s="19">
        <v>0.60281776303346923</v>
      </c>
      <c r="T66" s="18">
        <v>0</v>
      </c>
      <c r="U66" s="19">
        <v>0.60281776303346923</v>
      </c>
    </row>
    <row r="67" spans="1:21" ht="31.5" customHeight="1" x14ac:dyDescent="0.25">
      <c r="A67" s="32" t="s">
        <v>36</v>
      </c>
      <c r="B67" s="21" t="s">
        <v>136</v>
      </c>
      <c r="C67" s="30"/>
      <c r="D67" s="32"/>
      <c r="E67" s="33">
        <v>2019</v>
      </c>
      <c r="F67" s="33">
        <v>2019</v>
      </c>
      <c r="G67" s="17"/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9">
        <v>3.3924226548490157</v>
      </c>
      <c r="U67" s="19">
        <v>3.3924226548490157</v>
      </c>
    </row>
    <row r="68" spans="1:21" ht="17.25" customHeight="1" x14ac:dyDescent="0.25">
      <c r="A68" s="32" t="s">
        <v>37</v>
      </c>
      <c r="B68" s="21" t="s">
        <v>137</v>
      </c>
      <c r="C68" s="30"/>
      <c r="D68" s="32"/>
      <c r="E68" s="33">
        <v>2019</v>
      </c>
      <c r="F68" s="33">
        <v>2019</v>
      </c>
      <c r="G68" s="17"/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9">
        <v>3.4562845759043594</v>
      </c>
      <c r="U68" s="19">
        <v>3.4562845759043594</v>
      </c>
    </row>
    <row r="69" spans="1:21" ht="28.5" customHeight="1" x14ac:dyDescent="0.25">
      <c r="A69" s="32" t="s">
        <v>38</v>
      </c>
      <c r="B69" s="21" t="s">
        <v>138</v>
      </c>
      <c r="C69" s="30"/>
      <c r="D69" s="32"/>
      <c r="E69" s="33">
        <v>2019</v>
      </c>
      <c r="F69" s="33">
        <v>2019</v>
      </c>
      <c r="G69" s="17"/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/>
      <c r="N69" s="18"/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9">
        <v>3.1708411408842627</v>
      </c>
      <c r="U69" s="19">
        <v>3.1708411408842627</v>
      </c>
    </row>
    <row r="70" spans="1:21" ht="19.5" customHeight="1" x14ac:dyDescent="0.25">
      <c r="A70" s="32" t="s">
        <v>39</v>
      </c>
      <c r="B70" s="21" t="s">
        <v>83</v>
      </c>
      <c r="C70" s="30"/>
      <c r="D70" s="32"/>
      <c r="E70" s="33">
        <v>2015</v>
      </c>
      <c r="F70" s="33">
        <v>2015</v>
      </c>
      <c r="G70" s="17"/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/>
      <c r="N70" s="18"/>
      <c r="O70" s="18">
        <v>0</v>
      </c>
      <c r="P70" s="19">
        <v>0.873</v>
      </c>
      <c r="Q70" s="18">
        <v>0</v>
      </c>
      <c r="R70" s="18">
        <v>0</v>
      </c>
      <c r="S70" s="18">
        <v>0</v>
      </c>
      <c r="T70" s="18">
        <v>0</v>
      </c>
      <c r="U70" s="19">
        <v>0.873</v>
      </c>
    </row>
    <row r="71" spans="1:21" ht="26.25" customHeight="1" x14ac:dyDescent="0.25">
      <c r="A71" s="32" t="s">
        <v>40</v>
      </c>
      <c r="B71" s="21" t="s">
        <v>84</v>
      </c>
      <c r="C71" s="30"/>
      <c r="D71" s="32"/>
      <c r="E71" s="33">
        <v>2015</v>
      </c>
      <c r="F71" s="33">
        <v>2015</v>
      </c>
      <c r="G71" s="17"/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/>
      <c r="N71" s="18"/>
      <c r="O71" s="18">
        <v>0</v>
      </c>
      <c r="P71" s="19">
        <v>0.186</v>
      </c>
      <c r="Q71" s="18">
        <v>0</v>
      </c>
      <c r="R71" s="18">
        <v>0</v>
      </c>
      <c r="S71" s="18">
        <v>0</v>
      </c>
      <c r="T71" s="18">
        <v>0</v>
      </c>
      <c r="U71" s="19">
        <v>0.186</v>
      </c>
    </row>
    <row r="72" spans="1:21" ht="17.25" customHeight="1" x14ac:dyDescent="0.25">
      <c r="A72" s="32" t="s">
        <v>41</v>
      </c>
      <c r="B72" s="21" t="s">
        <v>85</v>
      </c>
      <c r="C72" s="30"/>
      <c r="D72" s="32"/>
      <c r="E72" s="33">
        <v>2015</v>
      </c>
      <c r="F72" s="33">
        <v>2015</v>
      </c>
      <c r="G72" s="17"/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/>
      <c r="N72" s="18"/>
      <c r="O72" s="18">
        <v>0</v>
      </c>
      <c r="P72" s="19">
        <v>0.35699999999999998</v>
      </c>
      <c r="Q72" s="18">
        <v>0</v>
      </c>
      <c r="R72" s="18">
        <v>0</v>
      </c>
      <c r="S72" s="18">
        <v>0</v>
      </c>
      <c r="T72" s="18">
        <v>0</v>
      </c>
      <c r="U72" s="19">
        <v>0.35699999999999998</v>
      </c>
    </row>
    <row r="73" spans="1:21" ht="27" customHeight="1" x14ac:dyDescent="0.25">
      <c r="A73" s="32" t="s">
        <v>42</v>
      </c>
      <c r="B73" s="21" t="s">
        <v>86</v>
      </c>
      <c r="C73" s="30"/>
      <c r="D73" s="32"/>
      <c r="E73" s="33">
        <v>2015</v>
      </c>
      <c r="F73" s="33">
        <v>2015</v>
      </c>
      <c r="G73" s="17"/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/>
      <c r="N73" s="18"/>
      <c r="O73" s="18">
        <v>0</v>
      </c>
      <c r="P73" s="19">
        <v>5.2999999999999999E-2</v>
      </c>
      <c r="Q73" s="18">
        <v>0</v>
      </c>
      <c r="R73" s="18">
        <v>0</v>
      </c>
      <c r="S73" s="18">
        <v>0</v>
      </c>
      <c r="T73" s="18">
        <v>0</v>
      </c>
      <c r="U73" s="19">
        <v>5.2999999999999999E-2</v>
      </c>
    </row>
    <row r="74" spans="1:21" x14ac:dyDescent="0.25">
      <c r="A74" s="32" t="s">
        <v>43</v>
      </c>
      <c r="B74" s="21" t="s">
        <v>115</v>
      </c>
      <c r="C74" s="30"/>
      <c r="D74" s="32"/>
      <c r="E74" s="33">
        <v>2016</v>
      </c>
      <c r="F74" s="33">
        <v>2016</v>
      </c>
      <c r="G74" s="17"/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/>
      <c r="N74" s="18"/>
      <c r="O74" s="18">
        <v>0</v>
      </c>
      <c r="P74" s="18">
        <v>0</v>
      </c>
      <c r="Q74" s="19">
        <v>0.30399999999999999</v>
      </c>
      <c r="R74" s="18">
        <v>0</v>
      </c>
      <c r="S74" s="18">
        <v>0</v>
      </c>
      <c r="T74" s="18">
        <v>0</v>
      </c>
      <c r="U74" s="19">
        <v>0.30399999999999999</v>
      </c>
    </row>
    <row r="75" spans="1:21" ht="18" customHeight="1" x14ac:dyDescent="0.25">
      <c r="A75" s="32" t="s">
        <v>44</v>
      </c>
      <c r="B75" s="21" t="s">
        <v>116</v>
      </c>
      <c r="C75" s="30"/>
      <c r="D75" s="32"/>
      <c r="E75" s="33">
        <v>2016</v>
      </c>
      <c r="F75" s="33">
        <v>2016</v>
      </c>
      <c r="G75" s="17"/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/>
      <c r="N75" s="18"/>
      <c r="O75" s="18">
        <v>0</v>
      </c>
      <c r="P75" s="18">
        <v>0</v>
      </c>
      <c r="Q75" s="19">
        <v>7.1999999999999995E-2</v>
      </c>
      <c r="R75" s="18">
        <v>0</v>
      </c>
      <c r="S75" s="18">
        <v>0</v>
      </c>
      <c r="T75" s="18">
        <v>0</v>
      </c>
      <c r="U75" s="19">
        <v>7.1999999999999995E-2</v>
      </c>
    </row>
    <row r="76" spans="1:21" ht="30" customHeight="1" x14ac:dyDescent="0.25">
      <c r="A76" s="32" t="s">
        <v>45</v>
      </c>
      <c r="B76" s="21" t="s">
        <v>256</v>
      </c>
      <c r="C76" s="30"/>
      <c r="D76" s="32"/>
      <c r="E76" s="33">
        <v>2016</v>
      </c>
      <c r="F76" s="33">
        <v>2016</v>
      </c>
      <c r="G76" s="17"/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/>
      <c r="N76" s="18"/>
      <c r="O76" s="18">
        <v>0</v>
      </c>
      <c r="P76" s="18">
        <v>0</v>
      </c>
      <c r="Q76" s="19">
        <v>0.312</v>
      </c>
      <c r="R76" s="18">
        <v>0</v>
      </c>
      <c r="S76" s="18">
        <v>0</v>
      </c>
      <c r="T76" s="18">
        <v>0</v>
      </c>
      <c r="U76" s="19">
        <v>0.312</v>
      </c>
    </row>
    <row r="77" spans="1:21" ht="20.25" customHeight="1" x14ac:dyDescent="0.25">
      <c r="A77" s="74" t="s">
        <v>46</v>
      </c>
      <c r="B77" s="21" t="s">
        <v>257</v>
      </c>
      <c r="C77" s="76"/>
      <c r="D77" s="74"/>
      <c r="E77" s="75">
        <v>2016</v>
      </c>
      <c r="F77" s="75">
        <v>2016</v>
      </c>
      <c r="G77" s="17"/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/>
      <c r="N77" s="18"/>
      <c r="O77" s="18">
        <v>0</v>
      </c>
      <c r="P77" s="77">
        <v>0</v>
      </c>
      <c r="Q77" s="19">
        <v>0.54600000000000004</v>
      </c>
      <c r="R77" s="18">
        <v>0</v>
      </c>
      <c r="S77" s="18">
        <v>0</v>
      </c>
      <c r="T77" s="18">
        <v>0</v>
      </c>
      <c r="U77" s="19">
        <v>0.54600000000000004</v>
      </c>
    </row>
    <row r="78" spans="1:21" ht="20.25" customHeight="1" x14ac:dyDescent="0.25">
      <c r="A78" s="74" t="s">
        <v>47</v>
      </c>
      <c r="B78" s="21" t="s">
        <v>258</v>
      </c>
      <c r="C78" s="76"/>
      <c r="D78" s="74"/>
      <c r="E78" s="75">
        <v>2016</v>
      </c>
      <c r="F78" s="75">
        <v>2016</v>
      </c>
      <c r="G78" s="17"/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/>
      <c r="N78" s="18"/>
      <c r="O78" s="18">
        <v>0</v>
      </c>
      <c r="P78" s="77">
        <v>0</v>
      </c>
      <c r="Q78" s="19">
        <v>0.77</v>
      </c>
      <c r="R78" s="18">
        <v>0</v>
      </c>
      <c r="S78" s="18">
        <v>0</v>
      </c>
      <c r="T78" s="18">
        <v>0</v>
      </c>
      <c r="U78" s="19">
        <v>0.77</v>
      </c>
    </row>
    <row r="79" spans="1:21" ht="20.25" customHeight="1" x14ac:dyDescent="0.25">
      <c r="A79" s="74" t="s">
        <v>48</v>
      </c>
      <c r="B79" s="21" t="s">
        <v>259</v>
      </c>
      <c r="C79" s="76"/>
      <c r="D79" s="74"/>
      <c r="E79" s="75">
        <v>2016</v>
      </c>
      <c r="F79" s="75">
        <v>2016</v>
      </c>
      <c r="G79" s="17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/>
      <c r="N79" s="18"/>
      <c r="O79" s="18">
        <v>0</v>
      </c>
      <c r="P79" s="77">
        <v>0</v>
      </c>
      <c r="Q79" s="19">
        <v>1.714</v>
      </c>
      <c r="R79" s="18">
        <v>0</v>
      </c>
      <c r="S79" s="18">
        <v>0</v>
      </c>
      <c r="T79" s="18">
        <v>0</v>
      </c>
      <c r="U79" s="19">
        <v>1.714</v>
      </c>
    </row>
    <row r="80" spans="1:21" ht="18" customHeight="1" x14ac:dyDescent="0.25">
      <c r="A80" s="32" t="s">
        <v>49</v>
      </c>
      <c r="B80" s="21" t="s">
        <v>125</v>
      </c>
      <c r="C80" s="30"/>
      <c r="D80" s="32"/>
      <c r="E80" s="33">
        <v>2017</v>
      </c>
      <c r="F80" s="33">
        <v>2017</v>
      </c>
      <c r="G80" s="17"/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/>
      <c r="N80" s="18"/>
      <c r="O80" s="18">
        <v>0</v>
      </c>
      <c r="P80" s="18">
        <v>0</v>
      </c>
      <c r="Q80" s="18">
        <v>0</v>
      </c>
      <c r="R80" s="19">
        <v>0.12578911756670613</v>
      </c>
      <c r="S80" s="18">
        <v>0</v>
      </c>
      <c r="T80" s="18">
        <v>0</v>
      </c>
      <c r="U80" s="19">
        <v>0.12578911756670613</v>
      </c>
    </row>
    <row r="81" spans="1:21" ht="25.5" x14ac:dyDescent="0.25">
      <c r="A81" s="32" t="s">
        <v>50</v>
      </c>
      <c r="B81" s="21" t="s">
        <v>126</v>
      </c>
      <c r="C81" s="30"/>
      <c r="D81" s="32"/>
      <c r="E81" s="33">
        <v>2017</v>
      </c>
      <c r="F81" s="33">
        <v>2017</v>
      </c>
      <c r="G81" s="17"/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/>
      <c r="N81" s="18"/>
      <c r="O81" s="18">
        <v>0</v>
      </c>
      <c r="P81" s="18">
        <v>0</v>
      </c>
      <c r="Q81" s="18">
        <v>0</v>
      </c>
      <c r="R81" s="19">
        <v>0.10837216282670066</v>
      </c>
      <c r="S81" s="18">
        <v>0</v>
      </c>
      <c r="T81" s="18">
        <v>0</v>
      </c>
      <c r="U81" s="19">
        <v>0.10837216282670066</v>
      </c>
    </row>
    <row r="82" spans="1:21" x14ac:dyDescent="0.25">
      <c r="A82" s="32" t="s">
        <v>51</v>
      </c>
      <c r="B82" s="21" t="s">
        <v>127</v>
      </c>
      <c r="C82" s="30"/>
      <c r="D82" s="32"/>
      <c r="E82" s="33">
        <v>2017</v>
      </c>
      <c r="F82" s="33">
        <v>2017</v>
      </c>
      <c r="G82" s="17"/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/>
      <c r="N82" s="18"/>
      <c r="O82" s="18">
        <v>0</v>
      </c>
      <c r="P82" s="18">
        <v>0</v>
      </c>
      <c r="Q82" s="18">
        <v>0</v>
      </c>
      <c r="R82" s="19">
        <v>0.34156583462344048</v>
      </c>
      <c r="S82" s="18">
        <v>0</v>
      </c>
      <c r="T82" s="18">
        <v>0</v>
      </c>
      <c r="U82" s="19">
        <v>0.34156583462344048</v>
      </c>
    </row>
    <row r="83" spans="1:21" ht="25.5" x14ac:dyDescent="0.25">
      <c r="A83" s="32" t="s">
        <v>66</v>
      </c>
      <c r="B83" s="21" t="s">
        <v>132</v>
      </c>
      <c r="C83" s="30"/>
      <c r="D83" s="32"/>
      <c r="E83" s="33">
        <v>2018</v>
      </c>
      <c r="F83" s="33">
        <v>2018</v>
      </c>
      <c r="G83" s="17"/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/>
      <c r="N83" s="18"/>
      <c r="O83" s="18">
        <v>0</v>
      </c>
      <c r="P83" s="18">
        <v>0</v>
      </c>
      <c r="Q83" s="18">
        <v>0</v>
      </c>
      <c r="R83" s="18">
        <v>0</v>
      </c>
      <c r="S83" s="19">
        <v>0.89019637558714559</v>
      </c>
      <c r="T83" s="18">
        <v>0</v>
      </c>
      <c r="U83" s="19">
        <v>0.89019637558714559</v>
      </c>
    </row>
    <row r="84" spans="1:21" ht="16.5" customHeight="1" x14ac:dyDescent="0.25">
      <c r="A84" s="32" t="s">
        <v>67</v>
      </c>
      <c r="B84" s="21" t="s">
        <v>139</v>
      </c>
      <c r="C84" s="30"/>
      <c r="D84" s="32"/>
      <c r="E84" s="33">
        <v>2019</v>
      </c>
      <c r="F84" s="33">
        <v>2019</v>
      </c>
      <c r="G84" s="17"/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/>
      <c r="N84" s="18"/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9">
        <v>0.12578863238173763</v>
      </c>
      <c r="U84" s="19">
        <v>0.12578863238173763</v>
      </c>
    </row>
    <row r="85" spans="1:21" x14ac:dyDescent="0.25">
      <c r="A85" s="32"/>
      <c r="B85" s="30" t="s">
        <v>19</v>
      </c>
      <c r="C85" s="30"/>
      <c r="D85" s="32"/>
      <c r="E85" s="33"/>
      <c r="F85" s="33"/>
      <c r="G85" s="19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/>
      <c r="N85" s="22"/>
      <c r="O85" s="22">
        <v>0</v>
      </c>
      <c r="P85" s="19">
        <v>3.9820000000000002</v>
      </c>
      <c r="Q85" s="19">
        <v>3.718</v>
      </c>
      <c r="R85" s="19">
        <v>2.4906245278207813</v>
      </c>
      <c r="S85" s="19">
        <v>1.4930141386206148</v>
      </c>
      <c r="T85" s="19">
        <v>10.145337004019375</v>
      </c>
      <c r="U85" s="19">
        <v>21.829000000000001</v>
      </c>
    </row>
    <row r="87" spans="1:21" x14ac:dyDescent="0.25">
      <c r="B87" s="8"/>
      <c r="C87" s="7"/>
    </row>
    <row r="88" spans="1:21" ht="15.75" x14ac:dyDescent="0.25">
      <c r="B88" s="24"/>
      <c r="C88" s="24"/>
      <c r="D88" s="25"/>
      <c r="E88" s="26"/>
      <c r="F88" s="26"/>
      <c r="G88" s="26"/>
    </row>
    <row r="89" spans="1:21" x14ac:dyDescent="0.25">
      <c r="B89" s="27"/>
      <c r="C89" s="27"/>
      <c r="D89" s="25"/>
      <c r="E89" s="25"/>
    </row>
    <row r="90" spans="1:21" x14ac:dyDescent="0.25">
      <c r="B90" s="124"/>
      <c r="C90" s="124"/>
      <c r="D90" s="124"/>
      <c r="E90" s="124"/>
      <c r="F90" s="124"/>
      <c r="G90" s="124"/>
      <c r="H90" s="124"/>
    </row>
    <row r="91" spans="1:21" x14ac:dyDescent="0.25">
      <c r="B91" s="124"/>
      <c r="C91" s="124"/>
      <c r="D91" s="124"/>
    </row>
  </sheetData>
  <mergeCells count="18">
    <mergeCell ref="P2:U2"/>
    <mergeCell ref="P1:U1"/>
    <mergeCell ref="P3:U3"/>
    <mergeCell ref="P4:U4"/>
    <mergeCell ref="I11:I12"/>
    <mergeCell ref="J11:O11"/>
    <mergeCell ref="P11:U11"/>
    <mergeCell ref="A8:U8"/>
    <mergeCell ref="B91:D91"/>
    <mergeCell ref="A11:A13"/>
    <mergeCell ref="B11:B13"/>
    <mergeCell ref="C11:C12"/>
    <mergeCell ref="D11:D12"/>
    <mergeCell ref="B90:H90"/>
    <mergeCell ref="E11:E13"/>
    <mergeCell ref="F11:F13"/>
    <mergeCell ref="G11:G12"/>
    <mergeCell ref="H11:H12"/>
  </mergeCells>
  <printOptions horizontalCentered="1"/>
  <pageMargins left="0.19685039370078741" right="0.19685039370078741" top="0.78740157480314965" bottom="0.19685039370078741" header="0" footer="0"/>
  <pageSetup paperSize="9" scale="56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zoomScale="60" zoomScaleNormal="70" workbookViewId="0">
      <selection activeCell="K11" sqref="K11"/>
    </sheetView>
  </sheetViews>
  <sheetFormatPr defaultRowHeight="15" x14ac:dyDescent="0.25"/>
  <cols>
    <col min="1" max="1" width="9.140625" style="73"/>
    <col min="2" max="2" width="51.85546875" style="73" customWidth="1"/>
    <col min="3" max="3" width="11" style="73" customWidth="1"/>
    <col min="4" max="5" width="10.7109375" style="73" customWidth="1"/>
    <col min="6" max="6" width="10.85546875" style="73" customWidth="1"/>
    <col min="7" max="7" width="11" style="73" customWidth="1"/>
    <col min="8" max="8" width="12.42578125" style="73" customWidth="1"/>
    <col min="9" max="13" width="9.140625" style="73"/>
    <col min="14" max="14" width="43.85546875" style="73" customWidth="1"/>
    <col min="15" max="16384" width="9.140625" style="73"/>
  </cols>
  <sheetData>
    <row r="1" spans="1:35" ht="15.75" x14ac:dyDescent="0.25">
      <c r="A1" s="65"/>
      <c r="B1" s="65"/>
      <c r="C1" s="65"/>
      <c r="D1" s="65"/>
      <c r="E1" s="135" t="s">
        <v>298</v>
      </c>
      <c r="F1" s="135"/>
      <c r="G1" s="135"/>
      <c r="H1" s="135"/>
    </row>
    <row r="2" spans="1:35" ht="15.75" x14ac:dyDescent="0.25">
      <c r="A2" s="65"/>
      <c r="B2" s="65"/>
      <c r="C2" s="65"/>
      <c r="D2" s="65"/>
      <c r="E2" s="135" t="s">
        <v>249</v>
      </c>
      <c r="F2" s="135"/>
      <c r="G2" s="135"/>
      <c r="H2" s="135"/>
    </row>
    <row r="3" spans="1:35" ht="15.75" x14ac:dyDescent="0.25">
      <c r="A3" s="65"/>
      <c r="B3" s="65"/>
      <c r="C3" s="65"/>
      <c r="D3" s="65"/>
      <c r="E3" s="135" t="s">
        <v>250</v>
      </c>
      <c r="F3" s="135"/>
      <c r="G3" s="135"/>
      <c r="H3" s="135"/>
    </row>
    <row r="4" spans="1:35" ht="23.25" customHeight="1" x14ac:dyDescent="0.25">
      <c r="A4" s="65"/>
      <c r="B4" s="65"/>
      <c r="C4" s="65"/>
      <c r="D4" s="65"/>
      <c r="E4" s="135" t="s">
        <v>304</v>
      </c>
      <c r="F4" s="135"/>
      <c r="G4" s="135"/>
      <c r="H4" s="135"/>
    </row>
    <row r="5" spans="1:35" ht="18" customHeight="1" x14ac:dyDescent="0.25">
      <c r="A5" s="65"/>
      <c r="B5" s="65"/>
      <c r="C5" s="65"/>
      <c r="D5" s="65"/>
      <c r="E5" s="65"/>
      <c r="F5" s="65"/>
      <c r="G5" s="65"/>
      <c r="H5" s="66"/>
    </row>
    <row r="6" spans="1:35" ht="20.25" customHeight="1" x14ac:dyDescent="0.25">
      <c r="A6" s="65"/>
      <c r="B6" s="65"/>
      <c r="C6" s="65"/>
      <c r="D6" s="65"/>
      <c r="E6" s="65"/>
      <c r="F6" s="65"/>
      <c r="G6" s="65"/>
      <c r="H6" s="65"/>
    </row>
    <row r="7" spans="1:35" ht="44.25" customHeight="1" x14ac:dyDescent="0.25">
      <c r="A7" s="134" t="s">
        <v>295</v>
      </c>
      <c r="B7" s="134"/>
      <c r="C7" s="134"/>
      <c r="D7" s="134"/>
      <c r="E7" s="134"/>
      <c r="F7" s="134"/>
      <c r="G7" s="134"/>
      <c r="H7" s="134"/>
    </row>
    <row r="8" spans="1:35" ht="15.75" x14ac:dyDescent="0.25">
      <c r="A8" s="67"/>
      <c r="B8" s="67"/>
      <c r="C8" s="67"/>
      <c r="D8" s="67"/>
      <c r="E8" s="67"/>
      <c r="F8" s="67"/>
      <c r="G8" s="67"/>
      <c r="H8" s="67"/>
    </row>
    <row r="9" spans="1:35" ht="15.75" x14ac:dyDescent="0.25">
      <c r="A9" s="68"/>
      <c r="B9" s="65"/>
      <c r="C9" s="69">
        <f>C23+C19+C12</f>
        <v>59.13000000000001</v>
      </c>
      <c r="D9" s="69">
        <f t="shared" ref="D9:G9" si="0">D23+D19+D12</f>
        <v>65.717739999999992</v>
      </c>
      <c r="E9" s="69">
        <f t="shared" si="0"/>
        <v>63.751859999999994</v>
      </c>
      <c r="F9" s="69">
        <f t="shared" si="0"/>
        <v>62.417280000000005</v>
      </c>
      <c r="G9" s="69">
        <f t="shared" si="0"/>
        <v>56.33202</v>
      </c>
      <c r="H9" s="70"/>
    </row>
    <row r="10" spans="1:35" ht="51.75" customHeight="1" x14ac:dyDescent="0.25">
      <c r="A10" s="81" t="s">
        <v>52</v>
      </c>
      <c r="B10" s="81" t="s">
        <v>209</v>
      </c>
      <c r="C10" s="81" t="s">
        <v>210</v>
      </c>
      <c r="D10" s="81" t="s">
        <v>211</v>
      </c>
      <c r="E10" s="81" t="s">
        <v>212</v>
      </c>
      <c r="F10" s="81" t="s">
        <v>213</v>
      </c>
      <c r="G10" s="81" t="s">
        <v>214</v>
      </c>
      <c r="H10" s="81" t="s">
        <v>9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25">
      <c r="A11" s="82">
        <v>1</v>
      </c>
      <c r="B11" s="82" t="s">
        <v>215</v>
      </c>
      <c r="C11" s="84">
        <f>C12+C19+C23</f>
        <v>59.13</v>
      </c>
      <c r="D11" s="84">
        <f t="shared" ref="D11:G11" si="1">D12+D19+D23</f>
        <v>65.717739999999992</v>
      </c>
      <c r="E11" s="84">
        <f t="shared" si="1"/>
        <v>63.751860000000001</v>
      </c>
      <c r="F11" s="84">
        <f t="shared" si="1"/>
        <v>62.417279999999998</v>
      </c>
      <c r="G11" s="84">
        <f t="shared" si="1"/>
        <v>56.33202</v>
      </c>
      <c r="H11" s="84">
        <f>SUM(C11:G11)</f>
        <v>307.34889999999996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7.25" customHeight="1" x14ac:dyDescent="0.25">
      <c r="A12" s="85" t="s">
        <v>53</v>
      </c>
      <c r="B12" s="83" t="s">
        <v>296</v>
      </c>
      <c r="C12" s="71">
        <f>C13</f>
        <v>33.83602949152543</v>
      </c>
      <c r="D12" s="71">
        <f t="shared" ref="D12:G12" si="2">D13</f>
        <v>39.380000000000003</v>
      </c>
      <c r="E12" s="71">
        <f t="shared" si="2"/>
        <v>36.658859999999997</v>
      </c>
      <c r="F12" s="71">
        <f t="shared" si="2"/>
        <v>34.962180000000004</v>
      </c>
      <c r="G12" s="71">
        <f t="shared" si="2"/>
        <v>29.221080000000001</v>
      </c>
      <c r="H12" s="71">
        <f>SUM(C12:G12)</f>
        <v>174.05814949152543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27.75" customHeight="1" x14ac:dyDescent="0.25">
      <c r="A13" s="86" t="s">
        <v>54</v>
      </c>
      <c r="B13" s="87" t="s">
        <v>297</v>
      </c>
      <c r="C13" s="79">
        <v>33.83602949152543</v>
      </c>
      <c r="D13" s="79">
        <v>39.380000000000003</v>
      </c>
      <c r="E13" s="79">
        <v>36.658859999999997</v>
      </c>
      <c r="F13" s="79">
        <v>34.962180000000004</v>
      </c>
      <c r="G13" s="79">
        <v>29.221080000000001</v>
      </c>
      <c r="H13" s="79">
        <f>SUM(C13:G13)</f>
        <v>174.05814949152543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8" customHeight="1" x14ac:dyDescent="0.25">
      <c r="A14" s="85" t="s">
        <v>55</v>
      </c>
      <c r="B14" s="83" t="s">
        <v>216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33.75" customHeight="1" x14ac:dyDescent="0.25">
      <c r="A15" s="85" t="s">
        <v>56</v>
      </c>
      <c r="B15" s="83" t="s">
        <v>217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33" customHeight="1" x14ac:dyDescent="0.25">
      <c r="A16" s="85" t="s">
        <v>218</v>
      </c>
      <c r="B16" s="83" t="s">
        <v>219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33.75" customHeight="1" x14ac:dyDescent="0.25">
      <c r="A17" s="85" t="s">
        <v>220</v>
      </c>
      <c r="B17" s="83" t="s">
        <v>221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8" customHeight="1" x14ac:dyDescent="0.25">
      <c r="A18" s="85" t="s">
        <v>57</v>
      </c>
      <c r="B18" s="83" t="s">
        <v>222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7.25" customHeight="1" x14ac:dyDescent="0.25">
      <c r="A19" s="85" t="s">
        <v>58</v>
      </c>
      <c r="B19" s="83" t="s">
        <v>223</v>
      </c>
      <c r="C19" s="71">
        <f>C20+C21</f>
        <v>16.274139999999999</v>
      </c>
      <c r="D19" s="71">
        <f t="shared" ref="D19:G19" si="3">D20+D21</f>
        <v>16.312999999999999</v>
      </c>
      <c r="E19" s="71">
        <f t="shared" si="3"/>
        <v>17.36814</v>
      </c>
      <c r="F19" s="71">
        <f t="shared" si="3"/>
        <v>17.933820000000001</v>
      </c>
      <c r="G19" s="71">
        <f t="shared" si="3"/>
        <v>18.517919999999997</v>
      </c>
      <c r="H19" s="71">
        <f>SUM(C19:G19)</f>
        <v>86.407019999999989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25">
      <c r="A20" s="86" t="s">
        <v>80</v>
      </c>
      <c r="B20" s="87" t="s">
        <v>224</v>
      </c>
      <c r="C20" s="80">
        <v>16.274139999999999</v>
      </c>
      <c r="D20" s="80">
        <v>16.312999999999999</v>
      </c>
      <c r="E20" s="80">
        <v>17.36814</v>
      </c>
      <c r="F20" s="80">
        <v>17.933820000000001</v>
      </c>
      <c r="G20" s="80">
        <v>18.517919999999997</v>
      </c>
      <c r="H20" s="79">
        <f>SUM(C20:G20)</f>
        <v>86.407019999999989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8" customHeight="1" x14ac:dyDescent="0.25">
      <c r="A21" s="85" t="s">
        <v>225</v>
      </c>
      <c r="B21" s="83" t="s">
        <v>226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9">
        <f>SUM(C21:G21)</f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9.5" customHeight="1" x14ac:dyDescent="0.25">
      <c r="A22" s="85" t="s">
        <v>227</v>
      </c>
      <c r="B22" s="83" t="s">
        <v>228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7.25" customHeight="1" x14ac:dyDescent="0.25">
      <c r="A23" s="85" t="s">
        <v>59</v>
      </c>
      <c r="B23" s="83" t="s">
        <v>229</v>
      </c>
      <c r="C23" s="71">
        <f>(C19+C12)*0.18</f>
        <v>9.0198305084745769</v>
      </c>
      <c r="D23" s="71">
        <f t="shared" ref="D23:G23" si="4">(D19+D12)*0.18</f>
        <v>10.02474</v>
      </c>
      <c r="E23" s="71">
        <f t="shared" si="4"/>
        <v>9.7248599999999996</v>
      </c>
      <c r="F23" s="71">
        <f t="shared" si="4"/>
        <v>9.5212799999999991</v>
      </c>
      <c r="G23" s="71">
        <f t="shared" si="4"/>
        <v>8.5930199999999992</v>
      </c>
      <c r="H23" s="71">
        <f>SUM(C23:G23)</f>
        <v>46.883730508474571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8" customHeight="1" x14ac:dyDescent="0.25">
      <c r="A24" s="85" t="s">
        <v>60</v>
      </c>
      <c r="B24" s="83" t="s">
        <v>230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.75" x14ac:dyDescent="0.25">
      <c r="A25" s="85" t="s">
        <v>231</v>
      </c>
      <c r="B25" s="83" t="s">
        <v>232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7.25" customHeight="1" x14ac:dyDescent="0.25">
      <c r="A26" s="85" t="s">
        <v>61</v>
      </c>
      <c r="B26" s="83" t="s">
        <v>233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25">
      <c r="A27" s="85" t="s">
        <v>234</v>
      </c>
      <c r="B27" s="83" t="s">
        <v>235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.75" x14ac:dyDescent="0.25">
      <c r="A28" s="85" t="s">
        <v>87</v>
      </c>
      <c r="B28" s="83" t="s">
        <v>236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</row>
    <row r="29" spans="1:35" ht="15.75" x14ac:dyDescent="0.25">
      <c r="A29" s="85" t="s">
        <v>88</v>
      </c>
      <c r="B29" s="83" t="s">
        <v>237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</row>
    <row r="30" spans="1:35" ht="15.75" x14ac:dyDescent="0.25">
      <c r="A30" s="88" t="s">
        <v>89</v>
      </c>
      <c r="B30" s="83" t="s">
        <v>238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</row>
    <row r="31" spans="1:35" ht="15.75" x14ac:dyDescent="0.25">
      <c r="A31" s="88" t="s">
        <v>90</v>
      </c>
      <c r="B31" s="83" t="s">
        <v>239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</row>
    <row r="32" spans="1:35" ht="15.75" x14ac:dyDescent="0.25">
      <c r="A32" s="85" t="s">
        <v>240</v>
      </c>
      <c r="B32" s="83" t="s">
        <v>241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</row>
    <row r="33" spans="1:8" ht="15.75" x14ac:dyDescent="0.25">
      <c r="A33" s="85" t="s">
        <v>242</v>
      </c>
      <c r="B33" s="83" t="s">
        <v>243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</row>
    <row r="34" spans="1:8" ht="15.75" x14ac:dyDescent="0.25">
      <c r="A34" s="85" t="s">
        <v>244</v>
      </c>
      <c r="B34" s="83" t="s">
        <v>245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</row>
    <row r="35" spans="1:8" ht="15.75" x14ac:dyDescent="0.25">
      <c r="A35" s="89"/>
      <c r="B35" s="82" t="s">
        <v>301</v>
      </c>
      <c r="C35" s="71">
        <f>C11+C27</f>
        <v>59.13</v>
      </c>
      <c r="D35" s="71">
        <f t="shared" ref="D35:G35" si="5">D11+D27</f>
        <v>65.717739999999992</v>
      </c>
      <c r="E35" s="71">
        <f t="shared" si="5"/>
        <v>63.751860000000001</v>
      </c>
      <c r="F35" s="71">
        <f t="shared" si="5"/>
        <v>62.417279999999998</v>
      </c>
      <c r="G35" s="71">
        <f t="shared" si="5"/>
        <v>56.33202</v>
      </c>
      <c r="H35" s="84">
        <f>SUM(C35:G35)</f>
        <v>307.34889999999996</v>
      </c>
    </row>
    <row r="36" spans="1:8" ht="15.75" hidden="1" x14ac:dyDescent="0.25">
      <c r="A36" s="89"/>
      <c r="B36" s="83" t="s">
        <v>246</v>
      </c>
      <c r="C36" s="72"/>
      <c r="D36" s="72"/>
      <c r="E36" s="72"/>
      <c r="F36" s="72"/>
      <c r="G36" s="72"/>
      <c r="H36" s="106"/>
    </row>
    <row r="37" spans="1:8" ht="15.75" hidden="1" x14ac:dyDescent="0.25">
      <c r="A37" s="89"/>
      <c r="B37" s="90" t="s">
        <v>247</v>
      </c>
      <c r="C37" s="72"/>
      <c r="D37" s="72"/>
      <c r="E37" s="72"/>
      <c r="F37" s="72"/>
      <c r="G37" s="72"/>
      <c r="H37" s="106"/>
    </row>
    <row r="38" spans="1:8" ht="15.75" hidden="1" x14ac:dyDescent="0.25">
      <c r="A38" s="91"/>
      <c r="B38" s="92" t="s">
        <v>248</v>
      </c>
      <c r="C38" s="29"/>
      <c r="D38" s="29"/>
      <c r="E38" s="29"/>
      <c r="F38" s="29"/>
      <c r="G38" s="29"/>
      <c r="H38" s="96"/>
    </row>
  </sheetData>
  <mergeCells count="5">
    <mergeCell ref="A7:H7"/>
    <mergeCell ref="E1:H1"/>
    <mergeCell ref="E2:H2"/>
    <mergeCell ref="E3:H3"/>
    <mergeCell ref="E4:H4"/>
  </mergeCells>
  <printOptions horizontalCentered="1"/>
  <pageMargins left="0.78740157480314965" right="0.19685039370078741" top="0.19685039370078741" bottom="0.19685039370078741" header="0" footer="0"/>
  <pageSetup paperSize="9" scale="68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tabSelected="1" view="pageBreakPreview" zoomScale="73" zoomScaleNormal="100" zoomScaleSheetLayoutView="73" workbookViewId="0">
      <selection activeCell="J4" sqref="J4"/>
    </sheetView>
  </sheetViews>
  <sheetFormatPr defaultColWidth="6.85546875" defaultRowHeight="15.75" x14ac:dyDescent="0.25"/>
  <cols>
    <col min="1" max="1" width="5.28515625" style="28" customWidth="1"/>
    <col min="2" max="2" width="36.42578125" style="37" customWidth="1"/>
    <col min="3" max="3" width="7.28515625" style="37" customWidth="1"/>
    <col min="4" max="4" width="6.85546875" style="37" customWidth="1"/>
    <col min="5" max="5" width="7.5703125" style="37" customWidth="1"/>
    <col min="6" max="7" width="7.28515625" style="37" customWidth="1"/>
    <col min="8" max="8" width="8.85546875" style="37" customWidth="1"/>
    <col min="9" max="9" width="12.85546875" style="37" customWidth="1"/>
    <col min="10" max="10" width="7" style="37" customWidth="1"/>
    <col min="11" max="12" width="6.85546875" style="37" customWidth="1"/>
    <col min="13" max="13" width="6.5703125" style="37" customWidth="1"/>
    <col min="14" max="14" width="8.5703125" style="37" customWidth="1"/>
    <col min="15" max="15" width="8.85546875" style="37" customWidth="1"/>
    <col min="16" max="16" width="8.7109375" style="37" customWidth="1"/>
    <col min="17" max="18" width="8.140625" style="37" customWidth="1"/>
    <col min="19" max="19" width="8.7109375" style="37" customWidth="1"/>
    <col min="20" max="20" width="7.5703125" style="28" customWidth="1"/>
    <col min="21" max="21" width="7.7109375" style="28" customWidth="1"/>
    <col min="22" max="23" width="7.42578125" style="28" customWidth="1"/>
    <col min="24" max="24" width="8.140625" style="28" customWidth="1"/>
    <col min="25" max="25" width="8" style="28" customWidth="1"/>
    <col min="26" max="26" width="5.28515625" style="28" hidden="1" customWidth="1"/>
    <col min="27" max="27" width="3.140625" style="28" hidden="1" customWidth="1"/>
    <col min="28" max="28" width="3" style="28" hidden="1" customWidth="1"/>
    <col min="29" max="29" width="3.7109375" style="28" hidden="1" customWidth="1"/>
    <col min="30" max="30" width="4.5703125" style="28" hidden="1" customWidth="1"/>
    <col min="31" max="31" width="3.5703125" style="28" hidden="1" customWidth="1"/>
    <col min="32" max="32" width="3.85546875" style="28" hidden="1" customWidth="1"/>
    <col min="33" max="33" width="4.5703125" style="28" hidden="1" customWidth="1"/>
    <col min="34" max="34" width="4.140625" style="28" hidden="1" customWidth="1"/>
    <col min="35" max="35" width="4.5703125" style="28" hidden="1" customWidth="1"/>
    <col min="36" max="36" width="8.42578125" style="28" customWidth="1"/>
    <col min="37" max="37" width="9" style="28" customWidth="1"/>
    <col min="38" max="38" width="8" style="28" customWidth="1"/>
    <col min="39" max="16384" width="6.85546875" style="28"/>
  </cols>
  <sheetData>
    <row r="1" spans="1:38" ht="18" customHeight="1" x14ac:dyDescent="0.25">
      <c r="W1" s="157" t="s">
        <v>299</v>
      </c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8" ht="18.75" customHeight="1" x14ac:dyDescent="0.25">
      <c r="T2" s="2"/>
      <c r="U2" s="2"/>
      <c r="V2" s="2"/>
      <c r="W2" s="157" t="s">
        <v>249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</row>
    <row r="3" spans="1:38" ht="18.75" x14ac:dyDescent="0.3">
      <c r="T3" s="2"/>
      <c r="U3" s="2"/>
      <c r="V3" s="4"/>
      <c r="W3" s="157" t="s">
        <v>250</v>
      </c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</row>
    <row r="4" spans="1:38" ht="23.25" customHeight="1" x14ac:dyDescent="0.3">
      <c r="T4" s="2"/>
      <c r="U4" s="4"/>
      <c r="V4" s="4"/>
      <c r="W4" s="157" t="s">
        <v>305</v>
      </c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</row>
    <row r="5" spans="1:38" ht="18.75" x14ac:dyDescent="0.3">
      <c r="T5" s="2"/>
      <c r="U5" s="2"/>
      <c r="V5" s="2"/>
      <c r="W5" s="4"/>
      <c r="X5" s="4"/>
      <c r="Y5" s="4"/>
      <c r="Z5" s="4"/>
      <c r="AA5" s="4"/>
      <c r="AB5" s="4"/>
      <c r="AC5" s="4"/>
    </row>
    <row r="6" spans="1:38" ht="18.75" x14ac:dyDescent="0.3">
      <c r="T6" s="2"/>
      <c r="U6" s="2"/>
      <c r="V6" s="2"/>
      <c r="W6" s="2"/>
      <c r="X6" s="2"/>
      <c r="Y6" s="160"/>
      <c r="Z6" s="160"/>
      <c r="AA6" s="160"/>
      <c r="AB6" s="160"/>
      <c r="AC6" s="5"/>
    </row>
    <row r="7" spans="1:38" ht="18.75" x14ac:dyDescent="0.3">
      <c r="T7" s="2"/>
      <c r="U7" s="2"/>
      <c r="V7" s="2"/>
      <c r="W7" s="161"/>
      <c r="X7" s="161"/>
      <c r="Y7" s="161"/>
      <c r="Z7" s="161"/>
      <c r="AA7" s="161"/>
      <c r="AB7" s="161"/>
      <c r="AC7" s="161"/>
    </row>
    <row r="8" spans="1:38" x14ac:dyDescent="0.25">
      <c r="V8" s="39"/>
      <c r="W8" s="39"/>
      <c r="X8" s="39"/>
      <c r="Y8" s="39"/>
      <c r="AL8" s="39"/>
    </row>
    <row r="9" spans="1:38" ht="21.75" customHeight="1" x14ac:dyDescent="0.25">
      <c r="A9" s="154" t="s">
        <v>141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1:38" x14ac:dyDescent="0.25">
      <c r="X10" s="162"/>
      <c r="Y10" s="163"/>
    </row>
    <row r="11" spans="1:38" ht="15.75" customHeight="1" x14ac:dyDescent="0.25">
      <c r="A11" s="132" t="s">
        <v>63</v>
      </c>
      <c r="B11" s="132" t="s">
        <v>140</v>
      </c>
      <c r="C11" s="142" t="s">
        <v>265</v>
      </c>
      <c r="D11" s="143"/>
      <c r="E11" s="143"/>
      <c r="F11" s="143"/>
      <c r="G11" s="143"/>
      <c r="H11" s="144"/>
      <c r="I11" s="132" t="s">
        <v>142</v>
      </c>
      <c r="J11" s="142" t="s">
        <v>143</v>
      </c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  <c r="X11" s="132" t="s">
        <v>155</v>
      </c>
      <c r="Y11" s="132" t="s">
        <v>156</v>
      </c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132" t="s">
        <v>157</v>
      </c>
      <c r="AK11" s="132" t="s">
        <v>158</v>
      </c>
      <c r="AL11" s="132" t="s">
        <v>9</v>
      </c>
    </row>
    <row r="12" spans="1:38" ht="15.75" customHeight="1" x14ac:dyDescent="0.25">
      <c r="A12" s="132"/>
      <c r="B12" s="132"/>
      <c r="C12" s="142" t="s">
        <v>261</v>
      </c>
      <c r="D12" s="143"/>
      <c r="E12" s="143"/>
      <c r="F12" s="143"/>
      <c r="G12" s="143"/>
      <c r="H12" s="144"/>
      <c r="I12" s="132"/>
      <c r="J12" s="142" t="s">
        <v>68</v>
      </c>
      <c r="K12" s="143"/>
      <c r="L12" s="143"/>
      <c r="M12" s="143"/>
      <c r="N12" s="144"/>
      <c r="O12" s="150">
        <v>2016</v>
      </c>
      <c r="P12" s="150">
        <v>2017</v>
      </c>
      <c r="Q12" s="150">
        <v>2018</v>
      </c>
      <c r="R12" s="150">
        <v>2019</v>
      </c>
      <c r="S12" s="150" t="s">
        <v>9</v>
      </c>
      <c r="T12" s="142" t="s">
        <v>68</v>
      </c>
      <c r="U12" s="143"/>
      <c r="V12" s="143"/>
      <c r="W12" s="144"/>
      <c r="X12" s="132"/>
      <c r="Y12" s="132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132"/>
      <c r="AK12" s="132"/>
      <c r="AL12" s="132"/>
    </row>
    <row r="13" spans="1:38" ht="57" customHeight="1" x14ac:dyDescent="0.25">
      <c r="A13" s="132"/>
      <c r="B13" s="132"/>
      <c r="C13" s="150">
        <v>2015</v>
      </c>
      <c r="D13" s="150">
        <v>2016</v>
      </c>
      <c r="E13" s="150">
        <v>2017</v>
      </c>
      <c r="F13" s="150">
        <v>2018</v>
      </c>
      <c r="G13" s="150">
        <v>2019</v>
      </c>
      <c r="H13" s="150" t="s">
        <v>9</v>
      </c>
      <c r="I13" s="132"/>
      <c r="J13" s="40" t="s">
        <v>144</v>
      </c>
      <c r="K13" s="40" t="s">
        <v>145</v>
      </c>
      <c r="L13" s="40" t="s">
        <v>146</v>
      </c>
      <c r="M13" s="40" t="s">
        <v>147</v>
      </c>
      <c r="N13" s="40" t="s">
        <v>9</v>
      </c>
      <c r="O13" s="155"/>
      <c r="P13" s="155"/>
      <c r="Q13" s="156"/>
      <c r="R13" s="155"/>
      <c r="S13" s="155"/>
      <c r="T13" s="40" t="s">
        <v>144</v>
      </c>
      <c r="U13" s="40" t="s">
        <v>145</v>
      </c>
      <c r="V13" s="40" t="s">
        <v>146</v>
      </c>
      <c r="W13" s="40" t="s">
        <v>147</v>
      </c>
      <c r="X13" s="132"/>
      <c r="Y13" s="132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32"/>
      <c r="AK13" s="132"/>
      <c r="AL13" s="132"/>
    </row>
    <row r="14" spans="1:38" ht="27" customHeight="1" x14ac:dyDescent="0.25">
      <c r="A14" s="150"/>
      <c r="B14" s="150"/>
      <c r="C14" s="155"/>
      <c r="D14" s="155"/>
      <c r="E14" s="155"/>
      <c r="F14" s="155"/>
      <c r="G14" s="155"/>
      <c r="H14" s="155"/>
      <c r="I14" s="41" t="s">
        <v>260</v>
      </c>
      <c r="J14" s="151" t="s">
        <v>148</v>
      </c>
      <c r="K14" s="152"/>
      <c r="L14" s="152"/>
      <c r="M14" s="152"/>
      <c r="N14" s="153"/>
      <c r="O14" s="41" t="s">
        <v>149</v>
      </c>
      <c r="P14" s="41" t="s">
        <v>149</v>
      </c>
      <c r="Q14" s="41"/>
      <c r="R14" s="41"/>
      <c r="S14" s="41" t="s">
        <v>149</v>
      </c>
      <c r="T14" s="151" t="s">
        <v>150</v>
      </c>
      <c r="U14" s="152"/>
      <c r="V14" s="152"/>
      <c r="W14" s="153"/>
      <c r="X14" s="41" t="s">
        <v>150</v>
      </c>
      <c r="Y14" s="40" t="s">
        <v>150</v>
      </c>
      <c r="Z14" s="76" t="s">
        <v>150</v>
      </c>
      <c r="AA14" s="76" t="s">
        <v>150</v>
      </c>
      <c r="AB14" s="76" t="s">
        <v>150</v>
      </c>
      <c r="AC14" s="76" t="s">
        <v>150</v>
      </c>
      <c r="AD14" s="76" t="s">
        <v>150</v>
      </c>
      <c r="AE14" s="76" t="s">
        <v>150</v>
      </c>
      <c r="AF14" s="76" t="s">
        <v>150</v>
      </c>
      <c r="AG14" s="76" t="s">
        <v>150</v>
      </c>
      <c r="AH14" s="76" t="s">
        <v>150</v>
      </c>
      <c r="AI14" s="76" t="s">
        <v>150</v>
      </c>
      <c r="AJ14" s="76" t="s">
        <v>150</v>
      </c>
      <c r="AK14" s="76" t="s">
        <v>150</v>
      </c>
      <c r="AL14" s="41" t="s">
        <v>150</v>
      </c>
    </row>
    <row r="15" spans="1:38" ht="15.75" customHeight="1" x14ac:dyDescent="0.25">
      <c r="A15" s="132" t="s">
        <v>62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ht="15.75" customHeight="1" x14ac:dyDescent="0.25">
      <c r="A16" s="132" t="s">
        <v>16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38" ht="42.75" customHeight="1" x14ac:dyDescent="0.25">
      <c r="A17" s="35">
        <v>1</v>
      </c>
      <c r="B17" s="55" t="s">
        <v>159</v>
      </c>
      <c r="C17" s="94" t="s">
        <v>262</v>
      </c>
      <c r="D17" s="94">
        <v>0</v>
      </c>
      <c r="E17" s="94">
        <v>0</v>
      </c>
      <c r="F17" s="94">
        <v>0</v>
      </c>
      <c r="G17" s="94">
        <v>0</v>
      </c>
      <c r="H17" s="94" t="s">
        <v>262</v>
      </c>
      <c r="I17" s="56">
        <v>0.16800000000000001</v>
      </c>
      <c r="J17" s="95">
        <v>0</v>
      </c>
      <c r="K17" s="94">
        <v>6.3E-2</v>
      </c>
      <c r="L17" s="95">
        <v>0</v>
      </c>
      <c r="M17" s="95">
        <v>0</v>
      </c>
      <c r="N17" s="94">
        <f>SUM(J17:M17)</f>
        <v>6.3E-2</v>
      </c>
      <c r="O17" s="95">
        <v>0</v>
      </c>
      <c r="P17" s="95">
        <v>0</v>
      </c>
      <c r="Q17" s="95">
        <v>0</v>
      </c>
      <c r="R17" s="95">
        <v>0</v>
      </c>
      <c r="S17" s="94">
        <f>SUM(N17:R17)</f>
        <v>6.3E-2</v>
      </c>
      <c r="T17" s="108">
        <f t="shared" ref="T17:T22" si="0">AA17*1.18</f>
        <v>0</v>
      </c>
      <c r="U17" s="108">
        <v>0.16800000000000001</v>
      </c>
      <c r="V17" s="108">
        <f t="shared" ref="V17:W19" si="1">AC17*1.18</f>
        <v>0</v>
      </c>
      <c r="W17" s="108">
        <f t="shared" si="1"/>
        <v>0</v>
      </c>
      <c r="X17" s="108">
        <v>0</v>
      </c>
      <c r="Y17" s="20">
        <v>0</v>
      </c>
      <c r="Z17" s="109"/>
      <c r="AA17" s="57"/>
      <c r="AB17" s="57">
        <v>0.48899999999999999</v>
      </c>
      <c r="AC17" s="58"/>
      <c r="AD17" s="57"/>
      <c r="AE17" s="109"/>
      <c r="AF17" s="136"/>
      <c r="AG17" s="137"/>
      <c r="AH17" s="158"/>
      <c r="AI17" s="159"/>
      <c r="AJ17" s="108">
        <v>0</v>
      </c>
      <c r="AK17" s="108">
        <v>0</v>
      </c>
      <c r="AL17" s="108">
        <f t="shared" ref="AL17:AL34" si="2">SUM(T17:Y17)</f>
        <v>0.16800000000000001</v>
      </c>
    </row>
    <row r="18" spans="1:38" ht="38.25" x14ac:dyDescent="0.25">
      <c r="A18" s="35">
        <f>A17+1</f>
        <v>2</v>
      </c>
      <c r="B18" s="21" t="s">
        <v>104</v>
      </c>
      <c r="C18" s="94" t="s">
        <v>262</v>
      </c>
      <c r="D18" s="47" t="s">
        <v>269</v>
      </c>
      <c r="E18" s="47" t="s">
        <v>269</v>
      </c>
      <c r="F18" s="47" t="s">
        <v>269</v>
      </c>
      <c r="G18" s="47" t="s">
        <v>269</v>
      </c>
      <c r="H18" s="47" t="s">
        <v>262</v>
      </c>
      <c r="I18" s="59">
        <v>0.16800000000000001</v>
      </c>
      <c r="J18" s="95">
        <v>0</v>
      </c>
      <c r="K18" s="94">
        <v>6.3E-2</v>
      </c>
      <c r="L18" s="95">
        <v>0</v>
      </c>
      <c r="M18" s="95">
        <v>0</v>
      </c>
      <c r="N18" s="94">
        <f t="shared" ref="N18:N39" si="3">SUM(J18:M18)</f>
        <v>6.3E-2</v>
      </c>
      <c r="O18" s="95">
        <v>0</v>
      </c>
      <c r="P18" s="95">
        <v>0</v>
      </c>
      <c r="Q18" s="95">
        <v>0</v>
      </c>
      <c r="R18" s="95">
        <v>0</v>
      </c>
      <c r="S18" s="94">
        <f t="shared" ref="S18:S39" si="4">SUM(N18:R18)</f>
        <v>6.3E-2</v>
      </c>
      <c r="T18" s="20">
        <f t="shared" si="0"/>
        <v>0</v>
      </c>
      <c r="U18" s="20">
        <v>0.16800000000000001</v>
      </c>
      <c r="V18" s="20">
        <f t="shared" si="1"/>
        <v>0</v>
      </c>
      <c r="W18" s="20">
        <f t="shared" si="1"/>
        <v>0</v>
      </c>
      <c r="X18" s="20">
        <v>0</v>
      </c>
      <c r="Y18" s="20">
        <v>0</v>
      </c>
      <c r="Z18" s="109"/>
      <c r="AA18" s="57"/>
      <c r="AB18" s="57">
        <v>0.34599999999999997</v>
      </c>
      <c r="AC18" s="57"/>
      <c r="AD18" s="57"/>
      <c r="AE18" s="109"/>
      <c r="AF18" s="136"/>
      <c r="AG18" s="137"/>
      <c r="AH18" s="136"/>
      <c r="AI18" s="137"/>
      <c r="AJ18" s="108">
        <v>0</v>
      </c>
      <c r="AK18" s="108">
        <v>0</v>
      </c>
      <c r="AL18" s="108">
        <f t="shared" si="2"/>
        <v>0.16800000000000001</v>
      </c>
    </row>
    <row r="19" spans="1:38" ht="37.5" customHeight="1" x14ac:dyDescent="0.25">
      <c r="A19" s="35">
        <f t="shared" ref="A19:A39" si="5">A18+1</f>
        <v>3</v>
      </c>
      <c r="B19" s="21" t="s">
        <v>160</v>
      </c>
      <c r="C19" s="47" t="s">
        <v>263</v>
      </c>
      <c r="D19" s="47" t="s">
        <v>269</v>
      </c>
      <c r="E19" s="47" t="s">
        <v>269</v>
      </c>
      <c r="F19" s="47" t="s">
        <v>269</v>
      </c>
      <c r="G19" s="47" t="s">
        <v>269</v>
      </c>
      <c r="H19" s="47" t="s">
        <v>263</v>
      </c>
      <c r="I19" s="59">
        <v>0.35099999999999998</v>
      </c>
      <c r="J19" s="95">
        <v>0</v>
      </c>
      <c r="K19" s="94">
        <v>0.4</v>
      </c>
      <c r="L19" s="95">
        <v>0</v>
      </c>
      <c r="M19" s="95">
        <v>0</v>
      </c>
      <c r="N19" s="94">
        <f t="shared" si="3"/>
        <v>0.4</v>
      </c>
      <c r="O19" s="95">
        <v>0</v>
      </c>
      <c r="P19" s="95">
        <v>0</v>
      </c>
      <c r="Q19" s="95">
        <v>0</v>
      </c>
      <c r="R19" s="95">
        <v>0</v>
      </c>
      <c r="S19" s="94">
        <f t="shared" si="4"/>
        <v>0.4</v>
      </c>
      <c r="T19" s="20">
        <f t="shared" si="0"/>
        <v>0</v>
      </c>
      <c r="U19" s="20">
        <v>0.35099999999999998</v>
      </c>
      <c r="V19" s="20">
        <f t="shared" si="1"/>
        <v>0</v>
      </c>
      <c r="W19" s="20">
        <f t="shared" si="1"/>
        <v>0</v>
      </c>
      <c r="X19" s="20">
        <v>0</v>
      </c>
      <c r="Y19" s="20">
        <v>0</v>
      </c>
      <c r="Z19" s="109"/>
      <c r="AA19" s="57"/>
      <c r="AB19" s="57">
        <v>0.16800000000000001</v>
      </c>
      <c r="AC19" s="57"/>
      <c r="AD19" s="57"/>
      <c r="AE19" s="109"/>
      <c r="AF19" s="136"/>
      <c r="AG19" s="137"/>
      <c r="AH19" s="136"/>
      <c r="AI19" s="137"/>
      <c r="AJ19" s="108">
        <v>0</v>
      </c>
      <c r="AK19" s="108">
        <v>0</v>
      </c>
      <c r="AL19" s="108">
        <f t="shared" si="2"/>
        <v>0.35099999999999998</v>
      </c>
    </row>
    <row r="20" spans="1:38" ht="42" customHeight="1" x14ac:dyDescent="0.25">
      <c r="A20" s="35">
        <f t="shared" si="5"/>
        <v>4</v>
      </c>
      <c r="B20" s="21" t="s">
        <v>106</v>
      </c>
      <c r="C20" s="47" t="s">
        <v>264</v>
      </c>
      <c r="D20" s="47" t="s">
        <v>269</v>
      </c>
      <c r="E20" s="47" t="s">
        <v>269</v>
      </c>
      <c r="F20" s="47" t="s">
        <v>269</v>
      </c>
      <c r="G20" s="47" t="s">
        <v>269</v>
      </c>
      <c r="H20" s="47" t="s">
        <v>264</v>
      </c>
      <c r="I20" s="59">
        <v>0.66700000000000004</v>
      </c>
      <c r="J20" s="95">
        <v>0</v>
      </c>
      <c r="K20" s="95">
        <v>1</v>
      </c>
      <c r="L20" s="95">
        <v>0</v>
      </c>
      <c r="M20" s="94">
        <v>0</v>
      </c>
      <c r="N20" s="94">
        <f t="shared" si="3"/>
        <v>1</v>
      </c>
      <c r="O20" s="95">
        <v>0</v>
      </c>
      <c r="P20" s="95">
        <v>0</v>
      </c>
      <c r="Q20" s="95">
        <v>0</v>
      </c>
      <c r="R20" s="95">
        <v>0</v>
      </c>
      <c r="S20" s="94">
        <f t="shared" si="4"/>
        <v>1</v>
      </c>
      <c r="T20" s="20">
        <f t="shared" si="0"/>
        <v>0</v>
      </c>
      <c r="U20" s="20">
        <v>0.66700000000000004</v>
      </c>
      <c r="V20" s="20">
        <f>AC20*1.18</f>
        <v>0</v>
      </c>
      <c r="W20" s="20">
        <v>0</v>
      </c>
      <c r="X20" s="20">
        <v>0</v>
      </c>
      <c r="Y20" s="20">
        <v>0</v>
      </c>
      <c r="Z20" s="109"/>
      <c r="AA20" s="57"/>
      <c r="AB20" s="57"/>
      <c r="AC20" s="57"/>
      <c r="AD20" s="57">
        <v>0.14499999999999999</v>
      </c>
      <c r="AE20" s="109"/>
      <c r="AF20" s="136"/>
      <c r="AG20" s="137"/>
      <c r="AH20" s="136"/>
      <c r="AI20" s="137"/>
      <c r="AJ20" s="108">
        <v>0</v>
      </c>
      <c r="AK20" s="108">
        <v>0</v>
      </c>
      <c r="AL20" s="108">
        <f t="shared" si="2"/>
        <v>0.66700000000000004</v>
      </c>
    </row>
    <row r="21" spans="1:38" ht="44.25" customHeight="1" x14ac:dyDescent="0.25">
      <c r="A21" s="35">
        <f t="shared" si="5"/>
        <v>5</v>
      </c>
      <c r="B21" s="21" t="s">
        <v>107</v>
      </c>
      <c r="C21" s="47" t="s">
        <v>264</v>
      </c>
      <c r="D21" s="47" t="s">
        <v>269</v>
      </c>
      <c r="E21" s="47" t="s">
        <v>269</v>
      </c>
      <c r="F21" s="47" t="s">
        <v>269</v>
      </c>
      <c r="G21" s="47" t="s">
        <v>269</v>
      </c>
      <c r="H21" s="47" t="s">
        <v>264</v>
      </c>
      <c r="I21" s="59">
        <v>0.66700000000000004</v>
      </c>
      <c r="J21" s="95">
        <v>0</v>
      </c>
      <c r="K21" s="95">
        <v>1</v>
      </c>
      <c r="L21" s="95">
        <v>0</v>
      </c>
      <c r="M21" s="94">
        <v>0</v>
      </c>
      <c r="N21" s="94">
        <f t="shared" si="3"/>
        <v>1</v>
      </c>
      <c r="O21" s="95">
        <v>0</v>
      </c>
      <c r="P21" s="95">
        <v>0</v>
      </c>
      <c r="Q21" s="95">
        <v>0</v>
      </c>
      <c r="R21" s="95">
        <v>0</v>
      </c>
      <c r="S21" s="94">
        <f t="shared" si="4"/>
        <v>1</v>
      </c>
      <c r="T21" s="20">
        <f t="shared" si="0"/>
        <v>0</v>
      </c>
      <c r="U21" s="20">
        <v>0.66700000000000004</v>
      </c>
      <c r="V21" s="20">
        <f>AC21*1.18</f>
        <v>0</v>
      </c>
      <c r="W21" s="20">
        <v>0</v>
      </c>
      <c r="X21" s="20">
        <v>0</v>
      </c>
      <c r="Y21" s="20">
        <v>0</v>
      </c>
      <c r="Z21" s="109"/>
      <c r="AA21" s="57"/>
      <c r="AB21" s="57"/>
      <c r="AC21" s="57"/>
      <c r="AD21" s="57">
        <v>0.124</v>
      </c>
      <c r="AE21" s="109"/>
      <c r="AF21" s="136"/>
      <c r="AG21" s="137"/>
      <c r="AH21" s="136"/>
      <c r="AI21" s="137"/>
      <c r="AJ21" s="108">
        <v>0</v>
      </c>
      <c r="AK21" s="108">
        <v>0</v>
      </c>
      <c r="AL21" s="108">
        <f t="shared" si="2"/>
        <v>0.66700000000000004</v>
      </c>
    </row>
    <row r="22" spans="1:38" ht="53.25" customHeight="1" x14ac:dyDescent="0.25">
      <c r="A22" s="35">
        <f t="shared" si="5"/>
        <v>6</v>
      </c>
      <c r="B22" s="21" t="s">
        <v>108</v>
      </c>
      <c r="C22" s="47" t="s">
        <v>266</v>
      </c>
      <c r="D22" s="47" t="s">
        <v>269</v>
      </c>
      <c r="E22" s="47" t="s">
        <v>269</v>
      </c>
      <c r="F22" s="47" t="s">
        <v>269</v>
      </c>
      <c r="G22" s="47" t="s">
        <v>269</v>
      </c>
      <c r="H22" s="47" t="s">
        <v>266</v>
      </c>
      <c r="I22" s="59">
        <v>0.19700000000000001</v>
      </c>
      <c r="J22" s="95">
        <v>0</v>
      </c>
      <c r="K22" s="95">
        <v>0</v>
      </c>
      <c r="L22" s="95">
        <v>0.16</v>
      </c>
      <c r="M22" s="94">
        <v>0</v>
      </c>
      <c r="N22" s="94">
        <f t="shared" si="3"/>
        <v>0.16</v>
      </c>
      <c r="O22" s="95">
        <v>0</v>
      </c>
      <c r="P22" s="95">
        <v>0</v>
      </c>
      <c r="Q22" s="95">
        <v>0</v>
      </c>
      <c r="R22" s="95">
        <v>0</v>
      </c>
      <c r="S22" s="94">
        <f t="shared" si="4"/>
        <v>0.16</v>
      </c>
      <c r="T22" s="20">
        <f t="shared" si="0"/>
        <v>0</v>
      </c>
      <c r="U22" s="20">
        <v>0</v>
      </c>
      <c r="V22" s="20">
        <v>0.19700000000000001</v>
      </c>
      <c r="W22" s="20">
        <v>0</v>
      </c>
      <c r="X22" s="20">
        <v>0</v>
      </c>
      <c r="Y22" s="20">
        <v>0</v>
      </c>
      <c r="Z22" s="109"/>
      <c r="AA22" s="57"/>
      <c r="AB22" s="57"/>
      <c r="AC22" s="57"/>
      <c r="AD22" s="57">
        <v>0.186</v>
      </c>
      <c r="AE22" s="109"/>
      <c r="AF22" s="136"/>
      <c r="AG22" s="137"/>
      <c r="AH22" s="136"/>
      <c r="AI22" s="137"/>
      <c r="AJ22" s="108">
        <v>0</v>
      </c>
      <c r="AK22" s="108">
        <v>0</v>
      </c>
      <c r="AL22" s="108">
        <f t="shared" si="2"/>
        <v>0.19700000000000001</v>
      </c>
    </row>
    <row r="23" spans="1:38" ht="51.75" customHeight="1" x14ac:dyDescent="0.25">
      <c r="A23" s="35">
        <f t="shared" si="5"/>
        <v>7</v>
      </c>
      <c r="B23" s="21" t="s">
        <v>161</v>
      </c>
      <c r="C23" s="47" t="s">
        <v>267</v>
      </c>
      <c r="D23" s="47" t="s">
        <v>269</v>
      </c>
      <c r="E23" s="47" t="s">
        <v>269</v>
      </c>
      <c r="F23" s="47" t="s">
        <v>269</v>
      </c>
      <c r="G23" s="47" t="s">
        <v>269</v>
      </c>
      <c r="H23" s="47" t="s">
        <v>267</v>
      </c>
      <c r="I23" s="59">
        <v>0.17199999999999999</v>
      </c>
      <c r="J23" s="95">
        <v>0</v>
      </c>
      <c r="K23" s="95">
        <v>0</v>
      </c>
      <c r="L23" s="95">
        <v>0.1</v>
      </c>
      <c r="M23" s="94">
        <v>0</v>
      </c>
      <c r="N23" s="94">
        <f t="shared" si="3"/>
        <v>0.1</v>
      </c>
      <c r="O23" s="95">
        <v>0</v>
      </c>
      <c r="P23" s="95">
        <v>0</v>
      </c>
      <c r="Q23" s="95">
        <v>0</v>
      </c>
      <c r="R23" s="95">
        <v>0</v>
      </c>
      <c r="S23" s="94">
        <f t="shared" si="4"/>
        <v>0.1</v>
      </c>
      <c r="T23" s="20">
        <v>0</v>
      </c>
      <c r="U23" s="20">
        <v>0</v>
      </c>
      <c r="V23" s="20">
        <v>0.17199999999999999</v>
      </c>
      <c r="W23" s="20">
        <v>0</v>
      </c>
      <c r="X23" s="20">
        <v>0</v>
      </c>
      <c r="Y23" s="20">
        <v>0</v>
      </c>
      <c r="Z23" s="109"/>
      <c r="AA23" s="57"/>
      <c r="AB23" s="57"/>
      <c r="AC23" s="57"/>
      <c r="AD23" s="57"/>
      <c r="AE23" s="109"/>
      <c r="AF23" s="57"/>
      <c r="AG23" s="57"/>
      <c r="AH23" s="57"/>
      <c r="AI23" s="57"/>
      <c r="AJ23" s="108">
        <v>0</v>
      </c>
      <c r="AK23" s="108">
        <v>0</v>
      </c>
      <c r="AL23" s="108">
        <f t="shared" si="2"/>
        <v>0.17199999999999999</v>
      </c>
    </row>
    <row r="24" spans="1:38" ht="33" customHeight="1" x14ac:dyDescent="0.25">
      <c r="A24" s="35">
        <f t="shared" si="5"/>
        <v>8</v>
      </c>
      <c r="B24" s="21" t="s">
        <v>162</v>
      </c>
      <c r="C24" s="47" t="s">
        <v>269</v>
      </c>
      <c r="D24" s="47" t="s">
        <v>269</v>
      </c>
      <c r="E24" s="47" t="s">
        <v>269</v>
      </c>
      <c r="F24" s="47" t="s">
        <v>269</v>
      </c>
      <c r="G24" s="47" t="s">
        <v>269</v>
      </c>
      <c r="H24" s="47" t="s">
        <v>269</v>
      </c>
      <c r="I24" s="59">
        <v>3.0489999999999999</v>
      </c>
      <c r="J24" s="95">
        <v>0</v>
      </c>
      <c r="K24" s="95">
        <v>0</v>
      </c>
      <c r="L24" s="95">
        <v>0</v>
      </c>
      <c r="M24" s="94">
        <v>0</v>
      </c>
      <c r="N24" s="94">
        <f t="shared" si="3"/>
        <v>0</v>
      </c>
      <c r="O24" s="95">
        <v>0</v>
      </c>
      <c r="P24" s="95">
        <v>0</v>
      </c>
      <c r="Q24" s="95">
        <v>0</v>
      </c>
      <c r="R24" s="95">
        <v>0</v>
      </c>
      <c r="S24" s="94">
        <f t="shared" si="4"/>
        <v>0</v>
      </c>
      <c r="T24" s="20">
        <v>0</v>
      </c>
      <c r="U24" s="20">
        <v>0</v>
      </c>
      <c r="V24" s="20">
        <v>3.0489999999999999</v>
      </c>
      <c r="W24" s="20">
        <v>0</v>
      </c>
      <c r="X24" s="20">
        <v>0</v>
      </c>
      <c r="Y24" s="20">
        <v>0</v>
      </c>
      <c r="Z24" s="109"/>
      <c r="AA24" s="57"/>
      <c r="AB24" s="57"/>
      <c r="AC24" s="57"/>
      <c r="AD24" s="57"/>
      <c r="AE24" s="109"/>
      <c r="AF24" s="57"/>
      <c r="AG24" s="57"/>
      <c r="AH24" s="57"/>
      <c r="AI24" s="57"/>
      <c r="AJ24" s="108">
        <v>0</v>
      </c>
      <c r="AK24" s="108">
        <v>0</v>
      </c>
      <c r="AL24" s="108">
        <f t="shared" si="2"/>
        <v>3.0489999999999999</v>
      </c>
    </row>
    <row r="25" spans="1:38" ht="81" customHeight="1" x14ac:dyDescent="0.25">
      <c r="A25" s="35">
        <f t="shared" si="5"/>
        <v>9</v>
      </c>
      <c r="B25" s="21" t="s">
        <v>74</v>
      </c>
      <c r="C25" s="47" t="s">
        <v>269</v>
      </c>
      <c r="D25" s="47" t="s">
        <v>269</v>
      </c>
      <c r="E25" s="47" t="s">
        <v>269</v>
      </c>
      <c r="F25" s="47" t="s">
        <v>269</v>
      </c>
      <c r="G25" s="47" t="s">
        <v>269</v>
      </c>
      <c r="H25" s="47" t="s">
        <v>269</v>
      </c>
      <c r="I25" s="59">
        <v>22.452999999999999</v>
      </c>
      <c r="J25" s="95">
        <v>0</v>
      </c>
      <c r="K25" s="95">
        <v>0</v>
      </c>
      <c r="L25" s="95">
        <v>0</v>
      </c>
      <c r="M25" s="94">
        <v>0</v>
      </c>
      <c r="N25" s="94">
        <f t="shared" si="3"/>
        <v>0</v>
      </c>
      <c r="O25" s="95">
        <v>0</v>
      </c>
      <c r="P25" s="95">
        <v>0</v>
      </c>
      <c r="Q25" s="95">
        <v>0</v>
      </c>
      <c r="R25" s="95">
        <v>0</v>
      </c>
      <c r="S25" s="94">
        <f t="shared" si="4"/>
        <v>0</v>
      </c>
      <c r="T25" s="20">
        <v>0</v>
      </c>
      <c r="U25" s="20">
        <v>0</v>
      </c>
      <c r="V25" s="20">
        <v>0</v>
      </c>
      <c r="W25" s="20">
        <v>25.783000000000001</v>
      </c>
      <c r="X25" s="20">
        <v>0</v>
      </c>
      <c r="Y25" s="20">
        <v>0</v>
      </c>
      <c r="Z25" s="109"/>
      <c r="AA25" s="57"/>
      <c r="AB25" s="57"/>
      <c r="AC25" s="57"/>
      <c r="AD25" s="57"/>
      <c r="AE25" s="109"/>
      <c r="AF25" s="57"/>
      <c r="AG25" s="57"/>
      <c r="AH25" s="57"/>
      <c r="AI25" s="57"/>
      <c r="AJ25" s="108">
        <v>0</v>
      </c>
      <c r="AK25" s="108">
        <v>0</v>
      </c>
      <c r="AL25" s="108">
        <f t="shared" si="2"/>
        <v>25.783000000000001</v>
      </c>
    </row>
    <row r="26" spans="1:38" ht="51" customHeight="1" x14ac:dyDescent="0.25">
      <c r="A26" s="35">
        <f t="shared" si="5"/>
        <v>10</v>
      </c>
      <c r="B26" s="38" t="s">
        <v>111</v>
      </c>
      <c r="C26" s="97">
        <v>0</v>
      </c>
      <c r="D26" s="97" t="s">
        <v>270</v>
      </c>
      <c r="E26" s="97">
        <v>0</v>
      </c>
      <c r="F26" s="97">
        <v>0</v>
      </c>
      <c r="G26" s="97">
        <v>0</v>
      </c>
      <c r="H26" s="97" t="s">
        <v>270</v>
      </c>
      <c r="I26" s="59">
        <v>0.19900000000000001</v>
      </c>
      <c r="J26" s="95">
        <v>0</v>
      </c>
      <c r="K26" s="95">
        <v>0</v>
      </c>
      <c r="L26" s="95">
        <v>0</v>
      </c>
      <c r="M26" s="95">
        <v>0</v>
      </c>
      <c r="N26" s="94">
        <f t="shared" si="3"/>
        <v>0</v>
      </c>
      <c r="O26" s="94">
        <v>6.3E-2</v>
      </c>
      <c r="P26" s="95">
        <v>0</v>
      </c>
      <c r="Q26" s="95">
        <v>0</v>
      </c>
      <c r="R26" s="95">
        <v>0</v>
      </c>
      <c r="S26" s="94">
        <f t="shared" si="4"/>
        <v>6.3E-2</v>
      </c>
      <c r="T26" s="59">
        <f t="shared" ref="T26:W30" si="6">AA26*1.18</f>
        <v>0</v>
      </c>
      <c r="U26" s="59">
        <f t="shared" si="6"/>
        <v>0</v>
      </c>
      <c r="V26" s="59">
        <f t="shared" si="6"/>
        <v>0</v>
      </c>
      <c r="W26" s="59">
        <f t="shared" si="6"/>
        <v>0</v>
      </c>
      <c r="X26" s="20">
        <v>0.19900000000000001</v>
      </c>
      <c r="Y26" s="59">
        <v>0</v>
      </c>
      <c r="Z26" s="109"/>
      <c r="AA26" s="57"/>
      <c r="AB26" s="57"/>
      <c r="AC26" s="57"/>
      <c r="AD26" s="57"/>
      <c r="AE26" s="109"/>
      <c r="AF26" s="136">
        <v>0.442</v>
      </c>
      <c r="AG26" s="137"/>
      <c r="AH26" s="136"/>
      <c r="AI26" s="137"/>
      <c r="AJ26" s="108">
        <v>0</v>
      </c>
      <c r="AK26" s="108">
        <v>0</v>
      </c>
      <c r="AL26" s="108">
        <f t="shared" si="2"/>
        <v>0.19900000000000001</v>
      </c>
    </row>
    <row r="27" spans="1:38" ht="43.5" customHeight="1" x14ac:dyDescent="0.25">
      <c r="A27" s="35">
        <f>A26+1</f>
        <v>11</v>
      </c>
      <c r="B27" s="38" t="s">
        <v>113</v>
      </c>
      <c r="C27" s="97">
        <v>0</v>
      </c>
      <c r="D27" s="97" t="s">
        <v>268</v>
      </c>
      <c r="E27" s="97">
        <v>0</v>
      </c>
      <c r="F27" s="97">
        <v>0</v>
      </c>
      <c r="G27" s="97">
        <v>0</v>
      </c>
      <c r="H27" s="97" t="s">
        <v>268</v>
      </c>
      <c r="I27" s="59">
        <v>0.46600000000000003</v>
      </c>
      <c r="J27" s="95">
        <v>0</v>
      </c>
      <c r="K27" s="95">
        <v>0</v>
      </c>
      <c r="L27" s="95">
        <v>0</v>
      </c>
      <c r="M27" s="95">
        <v>0</v>
      </c>
      <c r="N27" s="94">
        <f t="shared" si="3"/>
        <v>0</v>
      </c>
      <c r="O27" s="94">
        <v>0.63</v>
      </c>
      <c r="P27" s="95">
        <v>0</v>
      </c>
      <c r="Q27" s="95">
        <v>0</v>
      </c>
      <c r="R27" s="95">
        <v>0</v>
      </c>
      <c r="S27" s="94">
        <f t="shared" si="4"/>
        <v>0.63</v>
      </c>
      <c r="T27" s="59">
        <f t="shared" si="6"/>
        <v>0</v>
      </c>
      <c r="U27" s="59">
        <f t="shared" si="6"/>
        <v>0</v>
      </c>
      <c r="V27" s="59">
        <f t="shared" si="6"/>
        <v>0</v>
      </c>
      <c r="W27" s="59">
        <f t="shared" si="6"/>
        <v>0</v>
      </c>
      <c r="X27" s="20">
        <v>0.46600000000000003</v>
      </c>
      <c r="Y27" s="59">
        <v>0</v>
      </c>
      <c r="Z27" s="109"/>
      <c r="AA27" s="57"/>
      <c r="AB27" s="57"/>
      <c r="AC27" s="57"/>
      <c r="AD27" s="57"/>
      <c r="AE27" s="109"/>
      <c r="AF27" s="136">
        <v>0.29799999999999999</v>
      </c>
      <c r="AG27" s="137"/>
      <c r="AH27" s="136"/>
      <c r="AI27" s="137"/>
      <c r="AJ27" s="108">
        <v>0</v>
      </c>
      <c r="AK27" s="108">
        <v>0</v>
      </c>
      <c r="AL27" s="108">
        <f t="shared" si="2"/>
        <v>0.46600000000000003</v>
      </c>
    </row>
    <row r="28" spans="1:38" ht="51" x14ac:dyDescent="0.25">
      <c r="A28" s="35">
        <f t="shared" si="5"/>
        <v>12</v>
      </c>
      <c r="B28" s="38" t="s">
        <v>114</v>
      </c>
      <c r="C28" s="97">
        <v>0</v>
      </c>
      <c r="D28" s="97" t="s">
        <v>271</v>
      </c>
      <c r="E28" s="97">
        <v>0</v>
      </c>
      <c r="F28" s="97">
        <v>0</v>
      </c>
      <c r="G28" s="97">
        <v>0</v>
      </c>
      <c r="H28" s="97" t="s">
        <v>271</v>
      </c>
      <c r="I28" s="59">
        <v>24.588000000000001</v>
      </c>
      <c r="J28" s="95">
        <v>0</v>
      </c>
      <c r="K28" s="95">
        <v>0</v>
      </c>
      <c r="L28" s="95">
        <v>0</v>
      </c>
      <c r="M28" s="95">
        <v>0</v>
      </c>
      <c r="N28" s="94">
        <v>0</v>
      </c>
      <c r="O28" s="94" t="s">
        <v>271</v>
      </c>
      <c r="P28" s="95">
        <v>0</v>
      </c>
      <c r="Q28" s="95">
        <v>0</v>
      </c>
      <c r="R28" s="95">
        <v>0</v>
      </c>
      <c r="S28" s="94" t="s">
        <v>271</v>
      </c>
      <c r="T28" s="59">
        <f t="shared" si="6"/>
        <v>0</v>
      </c>
      <c r="U28" s="59">
        <f t="shared" si="6"/>
        <v>0</v>
      </c>
      <c r="V28" s="59">
        <f t="shared" si="6"/>
        <v>0</v>
      </c>
      <c r="W28" s="59">
        <f t="shared" si="6"/>
        <v>0</v>
      </c>
      <c r="X28" s="20">
        <v>24.956</v>
      </c>
      <c r="Y28" s="59">
        <v>0</v>
      </c>
      <c r="Z28" s="109"/>
      <c r="AA28" s="57"/>
      <c r="AB28" s="57"/>
      <c r="AC28" s="57"/>
      <c r="AD28" s="57"/>
      <c r="AE28" s="109"/>
      <c r="AF28" s="136">
        <v>0.24099999999999999</v>
      </c>
      <c r="AG28" s="137"/>
      <c r="AH28" s="136"/>
      <c r="AI28" s="137"/>
      <c r="AJ28" s="108">
        <v>0</v>
      </c>
      <c r="AK28" s="108">
        <v>0</v>
      </c>
      <c r="AL28" s="108">
        <f t="shared" si="2"/>
        <v>24.956</v>
      </c>
    </row>
    <row r="29" spans="1:38" ht="38.25" x14ac:dyDescent="0.25">
      <c r="A29" s="35">
        <f t="shared" si="5"/>
        <v>13</v>
      </c>
      <c r="B29" s="38" t="s">
        <v>252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59">
        <v>10.178000000000001</v>
      </c>
      <c r="J29" s="95">
        <v>0</v>
      </c>
      <c r="K29" s="95">
        <v>0</v>
      </c>
      <c r="L29" s="95">
        <v>0</v>
      </c>
      <c r="M29" s="95">
        <v>0</v>
      </c>
      <c r="N29" s="94">
        <f t="shared" si="3"/>
        <v>0</v>
      </c>
      <c r="O29" s="94">
        <v>0</v>
      </c>
      <c r="P29" s="95">
        <v>0</v>
      </c>
      <c r="Q29" s="95">
        <v>0</v>
      </c>
      <c r="R29" s="95">
        <v>0</v>
      </c>
      <c r="S29" s="94">
        <f t="shared" si="4"/>
        <v>0</v>
      </c>
      <c r="T29" s="59">
        <f t="shared" si="6"/>
        <v>0</v>
      </c>
      <c r="U29" s="59">
        <f t="shared" si="6"/>
        <v>0</v>
      </c>
      <c r="V29" s="59">
        <f t="shared" si="6"/>
        <v>0</v>
      </c>
      <c r="W29" s="59">
        <f t="shared" si="6"/>
        <v>0</v>
      </c>
      <c r="X29" s="20">
        <v>7.0309999999999997</v>
      </c>
      <c r="Y29" s="59">
        <v>0</v>
      </c>
      <c r="Z29" s="109"/>
      <c r="AA29" s="57"/>
      <c r="AB29" s="57"/>
      <c r="AC29" s="57"/>
      <c r="AD29" s="57"/>
      <c r="AE29" s="109"/>
      <c r="AF29" s="136">
        <v>0.20100000000000001</v>
      </c>
      <c r="AG29" s="137"/>
      <c r="AH29" s="136"/>
      <c r="AI29" s="137"/>
      <c r="AJ29" s="108">
        <v>0</v>
      </c>
      <c r="AK29" s="108">
        <v>0</v>
      </c>
      <c r="AL29" s="108">
        <f t="shared" si="2"/>
        <v>7.0309999999999997</v>
      </c>
    </row>
    <row r="30" spans="1:38" ht="38.25" x14ac:dyDescent="0.25">
      <c r="A30" s="35">
        <f t="shared" si="5"/>
        <v>14</v>
      </c>
      <c r="B30" s="38" t="s">
        <v>117</v>
      </c>
      <c r="C30" s="97">
        <v>0</v>
      </c>
      <c r="D30" s="97">
        <v>0</v>
      </c>
      <c r="E30" s="97" t="s">
        <v>267</v>
      </c>
      <c r="F30" s="97">
        <v>0</v>
      </c>
      <c r="G30" s="97">
        <v>0</v>
      </c>
      <c r="H30" s="97" t="s">
        <v>267</v>
      </c>
      <c r="I30" s="59">
        <v>0.29399999999999998</v>
      </c>
      <c r="J30" s="95">
        <v>0</v>
      </c>
      <c r="K30" s="95">
        <v>0</v>
      </c>
      <c r="L30" s="95">
        <v>0</v>
      </c>
      <c r="M30" s="95">
        <v>0</v>
      </c>
      <c r="N30" s="94">
        <f t="shared" si="3"/>
        <v>0</v>
      </c>
      <c r="O30" s="94">
        <v>0</v>
      </c>
      <c r="P30" s="95">
        <v>0.1</v>
      </c>
      <c r="Q30" s="95">
        <v>0</v>
      </c>
      <c r="R30" s="95">
        <v>0</v>
      </c>
      <c r="S30" s="94">
        <f t="shared" si="4"/>
        <v>0.1</v>
      </c>
      <c r="T30" s="59">
        <f t="shared" si="6"/>
        <v>0</v>
      </c>
      <c r="U30" s="59">
        <f t="shared" si="6"/>
        <v>0</v>
      </c>
      <c r="V30" s="59">
        <f t="shared" si="6"/>
        <v>0</v>
      </c>
      <c r="W30" s="59">
        <f t="shared" si="6"/>
        <v>0</v>
      </c>
      <c r="X30" s="59">
        <v>0</v>
      </c>
      <c r="Y30" s="20">
        <v>0.29399999999999998</v>
      </c>
      <c r="Z30" s="109"/>
      <c r="AA30" s="57"/>
      <c r="AB30" s="57"/>
      <c r="AC30" s="57"/>
      <c r="AD30" s="57"/>
      <c r="AE30" s="109"/>
      <c r="AF30" s="136">
        <v>0.24</v>
      </c>
      <c r="AG30" s="137"/>
      <c r="AH30" s="136"/>
      <c r="AI30" s="137"/>
      <c r="AJ30" s="108">
        <v>0</v>
      </c>
      <c r="AK30" s="108">
        <v>0</v>
      </c>
      <c r="AL30" s="108">
        <f t="shared" si="2"/>
        <v>0.29399999999999998</v>
      </c>
    </row>
    <row r="31" spans="1:38" ht="42.75" customHeight="1" x14ac:dyDescent="0.25">
      <c r="A31" s="35">
        <f t="shared" si="5"/>
        <v>15</v>
      </c>
      <c r="B31" s="38" t="s">
        <v>79</v>
      </c>
      <c r="C31" s="97">
        <v>0</v>
      </c>
      <c r="D31" s="97">
        <v>0</v>
      </c>
      <c r="E31" s="97" t="s">
        <v>267</v>
      </c>
      <c r="F31" s="97">
        <v>0</v>
      </c>
      <c r="G31" s="97">
        <v>0</v>
      </c>
      <c r="H31" s="97" t="s">
        <v>267</v>
      </c>
      <c r="I31" s="59">
        <v>0.27700000000000002</v>
      </c>
      <c r="J31" s="95">
        <v>0</v>
      </c>
      <c r="K31" s="95">
        <v>0</v>
      </c>
      <c r="L31" s="95">
        <v>0</v>
      </c>
      <c r="M31" s="95">
        <v>0</v>
      </c>
      <c r="N31" s="94">
        <f t="shared" si="3"/>
        <v>0</v>
      </c>
      <c r="O31" s="94">
        <v>0</v>
      </c>
      <c r="P31" s="95">
        <v>0.1</v>
      </c>
      <c r="Q31" s="95">
        <v>0</v>
      </c>
      <c r="R31" s="95">
        <v>0</v>
      </c>
      <c r="S31" s="94">
        <f t="shared" si="4"/>
        <v>0.1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20">
        <v>0.27700000000000002</v>
      </c>
      <c r="Z31" s="109"/>
      <c r="AA31" s="57"/>
      <c r="AB31" s="57"/>
      <c r="AC31" s="57"/>
      <c r="AD31" s="57"/>
      <c r="AE31" s="109"/>
      <c r="AF31" s="57"/>
      <c r="AG31" s="57"/>
      <c r="AH31" s="57"/>
      <c r="AI31" s="57"/>
      <c r="AJ31" s="108">
        <v>0</v>
      </c>
      <c r="AK31" s="108">
        <v>0</v>
      </c>
      <c r="AL31" s="108">
        <f t="shared" si="2"/>
        <v>0.27700000000000002</v>
      </c>
    </row>
    <row r="32" spans="1:38" ht="43.5" customHeight="1" x14ac:dyDescent="0.25">
      <c r="A32" s="35">
        <f t="shared" si="5"/>
        <v>16</v>
      </c>
      <c r="B32" s="38" t="s">
        <v>120</v>
      </c>
      <c r="C32" s="97">
        <v>0</v>
      </c>
      <c r="D32" s="97">
        <v>0</v>
      </c>
      <c r="E32" s="97" t="s">
        <v>272</v>
      </c>
      <c r="F32" s="97">
        <v>0</v>
      </c>
      <c r="G32" s="97">
        <v>0</v>
      </c>
      <c r="H32" s="97" t="s">
        <v>272</v>
      </c>
      <c r="I32" s="59">
        <v>9.2789999999999999</v>
      </c>
      <c r="J32" s="95">
        <v>0</v>
      </c>
      <c r="K32" s="95">
        <v>0</v>
      </c>
      <c r="L32" s="95">
        <v>0</v>
      </c>
      <c r="M32" s="95">
        <v>0</v>
      </c>
      <c r="N32" s="94">
        <f t="shared" si="3"/>
        <v>0</v>
      </c>
      <c r="O32" s="94">
        <v>0</v>
      </c>
      <c r="P32" s="95">
        <v>6.3</v>
      </c>
      <c r="Q32" s="95">
        <v>0</v>
      </c>
      <c r="R32" s="95">
        <v>0</v>
      </c>
      <c r="S32" s="94">
        <f t="shared" si="4"/>
        <v>6.3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20">
        <v>9.2789999999999999</v>
      </c>
      <c r="Z32" s="109"/>
      <c r="AA32" s="57"/>
      <c r="AB32" s="57"/>
      <c r="AC32" s="57"/>
      <c r="AD32" s="57"/>
      <c r="AE32" s="109"/>
      <c r="AF32" s="57"/>
      <c r="AG32" s="57"/>
      <c r="AH32" s="57"/>
      <c r="AI32" s="57"/>
      <c r="AJ32" s="108">
        <v>0</v>
      </c>
      <c r="AK32" s="108">
        <v>0</v>
      </c>
      <c r="AL32" s="108">
        <f t="shared" si="2"/>
        <v>9.2789999999999999</v>
      </c>
    </row>
    <row r="33" spans="1:38" ht="51" x14ac:dyDescent="0.25">
      <c r="A33" s="35">
        <f t="shared" si="5"/>
        <v>17</v>
      </c>
      <c r="B33" s="38" t="s">
        <v>121</v>
      </c>
      <c r="C33" s="97">
        <v>0</v>
      </c>
      <c r="D33" s="97">
        <v>0</v>
      </c>
      <c r="E33" s="97" t="s">
        <v>272</v>
      </c>
      <c r="F33" s="97">
        <v>0</v>
      </c>
      <c r="G33" s="97">
        <v>0</v>
      </c>
      <c r="H33" s="97" t="s">
        <v>272</v>
      </c>
      <c r="I33" s="59">
        <v>9.2789999999999999</v>
      </c>
      <c r="J33" s="95">
        <v>0</v>
      </c>
      <c r="K33" s="95">
        <v>0</v>
      </c>
      <c r="L33" s="95">
        <v>0</v>
      </c>
      <c r="M33" s="95">
        <v>0</v>
      </c>
      <c r="N33" s="94">
        <f t="shared" si="3"/>
        <v>0</v>
      </c>
      <c r="O33" s="95">
        <v>0</v>
      </c>
      <c r="P33" s="97">
        <v>6.3</v>
      </c>
      <c r="Q33" s="97">
        <v>0</v>
      </c>
      <c r="R33" s="97">
        <v>0</v>
      </c>
      <c r="S33" s="94">
        <f t="shared" si="4"/>
        <v>6.3</v>
      </c>
      <c r="T33" s="59">
        <f t="shared" ref="T33:W34" si="7">AA33*1.18</f>
        <v>0</v>
      </c>
      <c r="U33" s="59">
        <f t="shared" si="7"/>
        <v>0</v>
      </c>
      <c r="V33" s="59">
        <f t="shared" si="7"/>
        <v>0</v>
      </c>
      <c r="W33" s="59">
        <f t="shared" si="7"/>
        <v>0</v>
      </c>
      <c r="X33" s="59">
        <v>0</v>
      </c>
      <c r="Y33" s="20">
        <v>9.2789999999999999</v>
      </c>
      <c r="Z33" s="109"/>
      <c r="AA33" s="57"/>
      <c r="AB33" s="57"/>
      <c r="AC33" s="57"/>
      <c r="AD33" s="57"/>
      <c r="AE33" s="109"/>
      <c r="AF33" s="148"/>
      <c r="AG33" s="149"/>
      <c r="AH33" s="136">
        <v>0.65700000000000003</v>
      </c>
      <c r="AI33" s="137"/>
      <c r="AJ33" s="108">
        <v>0</v>
      </c>
      <c r="AK33" s="108">
        <v>0</v>
      </c>
      <c r="AL33" s="108">
        <f t="shared" si="2"/>
        <v>9.2789999999999999</v>
      </c>
    </row>
    <row r="34" spans="1:38" ht="41.25" customHeight="1" x14ac:dyDescent="0.25">
      <c r="A34" s="35">
        <f t="shared" si="5"/>
        <v>18</v>
      </c>
      <c r="B34" s="38" t="s">
        <v>163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59">
        <v>6.3360000000000003</v>
      </c>
      <c r="J34" s="95">
        <v>0</v>
      </c>
      <c r="K34" s="95">
        <v>0</v>
      </c>
      <c r="L34" s="95">
        <v>0</v>
      </c>
      <c r="M34" s="95">
        <v>0</v>
      </c>
      <c r="N34" s="94">
        <f t="shared" si="3"/>
        <v>0</v>
      </c>
      <c r="O34" s="95">
        <v>0</v>
      </c>
      <c r="P34" s="97">
        <v>0</v>
      </c>
      <c r="Q34" s="97">
        <v>0</v>
      </c>
      <c r="R34" s="97">
        <v>0</v>
      </c>
      <c r="S34" s="94">
        <f t="shared" si="4"/>
        <v>0</v>
      </c>
      <c r="T34" s="59">
        <f t="shared" si="7"/>
        <v>0</v>
      </c>
      <c r="U34" s="59">
        <f t="shared" si="7"/>
        <v>0</v>
      </c>
      <c r="V34" s="59">
        <f t="shared" si="7"/>
        <v>0</v>
      </c>
      <c r="W34" s="59">
        <f t="shared" si="7"/>
        <v>0</v>
      </c>
      <c r="X34" s="59">
        <v>0</v>
      </c>
      <c r="Y34" s="20">
        <v>6.3360000000000003</v>
      </c>
      <c r="Z34" s="109"/>
      <c r="AA34" s="57"/>
      <c r="AB34" s="57"/>
      <c r="AC34" s="57"/>
      <c r="AD34" s="57"/>
      <c r="AE34" s="109"/>
      <c r="AF34" s="136"/>
      <c r="AG34" s="137"/>
      <c r="AH34" s="136">
        <v>14.122</v>
      </c>
      <c r="AI34" s="137"/>
      <c r="AJ34" s="108">
        <v>0</v>
      </c>
      <c r="AK34" s="108">
        <v>0</v>
      </c>
      <c r="AL34" s="108">
        <f t="shared" si="2"/>
        <v>6.3360000000000003</v>
      </c>
    </row>
    <row r="35" spans="1:38" ht="54" customHeight="1" x14ac:dyDescent="0.25">
      <c r="A35" s="35">
        <f t="shared" si="5"/>
        <v>19</v>
      </c>
      <c r="B35" s="38" t="s">
        <v>164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59">
        <v>9.83</v>
      </c>
      <c r="J35" s="95">
        <v>0</v>
      </c>
      <c r="K35" s="95">
        <v>0</v>
      </c>
      <c r="L35" s="95">
        <v>0</v>
      </c>
      <c r="M35" s="95">
        <v>0</v>
      </c>
      <c r="N35" s="94">
        <v>0</v>
      </c>
      <c r="O35" s="95">
        <v>0</v>
      </c>
      <c r="P35" s="97">
        <v>0</v>
      </c>
      <c r="Q35" s="97">
        <v>0</v>
      </c>
      <c r="R35" s="97">
        <v>0</v>
      </c>
      <c r="S35" s="94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109"/>
      <c r="AA35" s="57"/>
      <c r="AB35" s="57"/>
      <c r="AC35" s="57"/>
      <c r="AD35" s="57"/>
      <c r="AE35" s="109"/>
      <c r="AF35" s="136"/>
      <c r="AG35" s="137"/>
      <c r="AH35" s="136">
        <v>0.49199999999999999</v>
      </c>
      <c r="AI35" s="137"/>
      <c r="AJ35" s="20">
        <v>10.741</v>
      </c>
      <c r="AK35" s="108">
        <v>0</v>
      </c>
      <c r="AL35" s="108">
        <f>AJ35</f>
        <v>10.741</v>
      </c>
    </row>
    <row r="36" spans="1:38" ht="89.25" customHeight="1" x14ac:dyDescent="0.25">
      <c r="A36" s="35">
        <f t="shared" si="5"/>
        <v>20</v>
      </c>
      <c r="B36" s="38" t="s">
        <v>165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59">
        <v>17.283999999999999</v>
      </c>
      <c r="J36" s="95">
        <v>0</v>
      </c>
      <c r="K36" s="95">
        <v>0</v>
      </c>
      <c r="L36" s="95">
        <v>0</v>
      </c>
      <c r="M36" s="95">
        <v>0</v>
      </c>
      <c r="N36" s="94">
        <f t="shared" si="3"/>
        <v>0</v>
      </c>
      <c r="O36" s="95">
        <v>0</v>
      </c>
      <c r="P36" s="97">
        <v>0</v>
      </c>
      <c r="Q36" s="97">
        <v>0</v>
      </c>
      <c r="R36" s="97">
        <v>0</v>
      </c>
      <c r="S36" s="94">
        <f t="shared" si="4"/>
        <v>0</v>
      </c>
      <c r="T36" s="59">
        <f t="shared" ref="T36:W39" si="8">AA36*1.18</f>
        <v>0</v>
      </c>
      <c r="U36" s="59">
        <f t="shared" si="8"/>
        <v>0</v>
      </c>
      <c r="V36" s="59">
        <f t="shared" si="8"/>
        <v>0</v>
      </c>
      <c r="W36" s="59">
        <f t="shared" si="8"/>
        <v>0</v>
      </c>
      <c r="X36" s="59">
        <v>0</v>
      </c>
      <c r="Y36" s="59">
        <v>0</v>
      </c>
      <c r="Z36" s="109"/>
      <c r="AA36" s="57"/>
      <c r="AB36" s="58"/>
      <c r="AC36" s="57"/>
      <c r="AD36" s="57"/>
      <c r="AE36" s="109"/>
      <c r="AF36" s="136"/>
      <c r="AG36" s="137"/>
      <c r="AH36" s="136">
        <v>0.49199999999999999</v>
      </c>
      <c r="AI36" s="137"/>
      <c r="AJ36" s="20">
        <v>17.733000000000001</v>
      </c>
      <c r="AK36" s="108">
        <v>0</v>
      </c>
      <c r="AL36" s="108">
        <f>AJ36</f>
        <v>17.733000000000001</v>
      </c>
    </row>
    <row r="37" spans="1:38" ht="41.25" customHeight="1" x14ac:dyDescent="0.25">
      <c r="A37" s="35">
        <f t="shared" si="5"/>
        <v>21</v>
      </c>
      <c r="B37" s="38" t="s">
        <v>133</v>
      </c>
      <c r="C37" s="97">
        <v>0</v>
      </c>
      <c r="D37" s="97">
        <v>0</v>
      </c>
      <c r="E37" s="97">
        <v>0</v>
      </c>
      <c r="F37" s="97">
        <v>0</v>
      </c>
      <c r="G37" s="97" t="s">
        <v>273</v>
      </c>
      <c r="H37" s="97" t="s">
        <v>273</v>
      </c>
      <c r="I37" s="59">
        <v>10.388</v>
      </c>
      <c r="J37" s="95">
        <v>0</v>
      </c>
      <c r="K37" s="95">
        <v>0</v>
      </c>
      <c r="L37" s="95">
        <v>0</v>
      </c>
      <c r="M37" s="95">
        <v>0</v>
      </c>
      <c r="N37" s="94">
        <f t="shared" si="3"/>
        <v>0</v>
      </c>
      <c r="O37" s="95">
        <v>0</v>
      </c>
      <c r="P37" s="97">
        <v>0</v>
      </c>
      <c r="Q37" s="97">
        <v>0</v>
      </c>
      <c r="R37" s="97">
        <v>10</v>
      </c>
      <c r="S37" s="94">
        <f t="shared" si="4"/>
        <v>10</v>
      </c>
      <c r="T37" s="59">
        <f t="shared" si="8"/>
        <v>0</v>
      </c>
      <c r="U37" s="59">
        <f t="shared" si="8"/>
        <v>0</v>
      </c>
      <c r="V37" s="59">
        <f t="shared" si="8"/>
        <v>0</v>
      </c>
      <c r="W37" s="59">
        <f t="shared" si="8"/>
        <v>0</v>
      </c>
      <c r="X37" s="59">
        <v>0</v>
      </c>
      <c r="Y37" s="108">
        <v>0</v>
      </c>
      <c r="Z37" s="109"/>
      <c r="AA37" s="57"/>
      <c r="AB37" s="57"/>
      <c r="AC37" s="57"/>
      <c r="AD37" s="57"/>
      <c r="AE37" s="109"/>
      <c r="AF37" s="136"/>
      <c r="AG37" s="137"/>
      <c r="AH37" s="136">
        <v>0.32100000000000001</v>
      </c>
      <c r="AI37" s="137"/>
      <c r="AJ37" s="108">
        <v>0</v>
      </c>
      <c r="AK37" s="20">
        <v>10.388</v>
      </c>
      <c r="AL37" s="108">
        <f>AK37</f>
        <v>10.388</v>
      </c>
    </row>
    <row r="38" spans="1:38" ht="42.75" customHeight="1" x14ac:dyDescent="0.25">
      <c r="A38" s="35">
        <f t="shared" si="5"/>
        <v>22</v>
      </c>
      <c r="B38" s="38" t="s">
        <v>134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59">
        <v>21.05</v>
      </c>
      <c r="J38" s="95">
        <v>0</v>
      </c>
      <c r="K38" s="95">
        <v>0</v>
      </c>
      <c r="L38" s="95">
        <v>0</v>
      </c>
      <c r="M38" s="95">
        <v>0</v>
      </c>
      <c r="N38" s="94">
        <f t="shared" si="3"/>
        <v>0</v>
      </c>
      <c r="O38" s="95">
        <v>0</v>
      </c>
      <c r="P38" s="97">
        <v>0</v>
      </c>
      <c r="Q38" s="97">
        <v>0</v>
      </c>
      <c r="R38" s="97">
        <v>0</v>
      </c>
      <c r="S38" s="94">
        <f t="shared" si="4"/>
        <v>0</v>
      </c>
      <c r="T38" s="59">
        <f t="shared" si="8"/>
        <v>0</v>
      </c>
      <c r="U38" s="59">
        <f t="shared" si="8"/>
        <v>0</v>
      </c>
      <c r="V38" s="59">
        <f t="shared" si="8"/>
        <v>0</v>
      </c>
      <c r="W38" s="59">
        <f t="shared" si="8"/>
        <v>0</v>
      </c>
      <c r="X38" s="59">
        <v>0</v>
      </c>
      <c r="Y38" s="20">
        <v>0</v>
      </c>
      <c r="Z38" s="109"/>
      <c r="AA38" s="57"/>
      <c r="AB38" s="57"/>
      <c r="AC38" s="57"/>
      <c r="AD38" s="57"/>
      <c r="AE38" s="109"/>
      <c r="AF38" s="136"/>
      <c r="AG38" s="137"/>
      <c r="AH38" s="136">
        <v>0.25800000000000001</v>
      </c>
      <c r="AI38" s="137"/>
      <c r="AJ38" s="108">
        <v>0</v>
      </c>
      <c r="AK38" s="20">
        <v>21.626000000000001</v>
      </c>
      <c r="AL38" s="108">
        <f>AK38</f>
        <v>21.626000000000001</v>
      </c>
    </row>
    <row r="39" spans="1:38" ht="40.5" customHeight="1" x14ac:dyDescent="0.25">
      <c r="A39" s="35">
        <f t="shared" si="5"/>
        <v>23</v>
      </c>
      <c r="B39" s="38" t="s">
        <v>166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59">
        <v>7.7030000000000003</v>
      </c>
      <c r="J39" s="95">
        <v>0</v>
      </c>
      <c r="K39" s="95">
        <v>0</v>
      </c>
      <c r="L39" s="95">
        <v>0</v>
      </c>
      <c r="M39" s="95">
        <v>0</v>
      </c>
      <c r="N39" s="94">
        <f t="shared" si="3"/>
        <v>0</v>
      </c>
      <c r="O39" s="95">
        <v>0</v>
      </c>
      <c r="P39" s="97">
        <v>0</v>
      </c>
      <c r="Q39" s="97">
        <v>0</v>
      </c>
      <c r="R39" s="97">
        <v>0</v>
      </c>
      <c r="S39" s="94">
        <f t="shared" si="4"/>
        <v>0</v>
      </c>
      <c r="T39" s="59">
        <f t="shared" si="8"/>
        <v>0</v>
      </c>
      <c r="U39" s="59">
        <f t="shared" si="8"/>
        <v>0</v>
      </c>
      <c r="V39" s="59">
        <f t="shared" si="8"/>
        <v>0</v>
      </c>
      <c r="W39" s="59">
        <f t="shared" si="8"/>
        <v>0</v>
      </c>
      <c r="X39" s="59">
        <v>0</v>
      </c>
      <c r="Y39" s="59">
        <v>0</v>
      </c>
      <c r="Z39" s="109"/>
      <c r="AA39" s="57"/>
      <c r="AB39" s="57"/>
      <c r="AC39" s="57"/>
      <c r="AD39" s="57"/>
      <c r="AE39" s="109"/>
      <c r="AF39" s="136"/>
      <c r="AG39" s="137"/>
      <c r="AH39" s="136">
        <v>0.23300000000000001</v>
      </c>
      <c r="AI39" s="137"/>
      <c r="AJ39" s="108">
        <v>0</v>
      </c>
      <c r="AK39" s="108">
        <v>7.7030000000000003</v>
      </c>
      <c r="AL39" s="108">
        <f>AK39</f>
        <v>7.7030000000000003</v>
      </c>
    </row>
    <row r="40" spans="1:38" x14ac:dyDescent="0.25">
      <c r="A40" s="41"/>
      <c r="B40" s="43" t="s">
        <v>19</v>
      </c>
      <c r="C40" s="98"/>
      <c r="D40" s="98"/>
      <c r="E40" s="98"/>
      <c r="F40" s="98"/>
      <c r="G40" s="98"/>
      <c r="H40" s="98"/>
      <c r="I40" s="44">
        <f>SUM(I17:I39)</f>
        <v>155.04300000000001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45">
        <f t="shared" ref="T40:Y40" si="9">SUM(T17:T39)</f>
        <v>0</v>
      </c>
      <c r="U40" s="45">
        <f t="shared" si="9"/>
        <v>2.0209999999999999</v>
      </c>
      <c r="V40" s="19">
        <f t="shared" si="9"/>
        <v>3.4180000000000001</v>
      </c>
      <c r="W40" s="19">
        <f t="shared" si="9"/>
        <v>25.783000000000001</v>
      </c>
      <c r="X40" s="19">
        <f t="shared" si="9"/>
        <v>32.652000000000001</v>
      </c>
      <c r="Y40" s="19">
        <f t="shared" si="9"/>
        <v>25.464999999999996</v>
      </c>
      <c r="Z40" s="96"/>
      <c r="AA40" s="96"/>
      <c r="AB40" s="96"/>
      <c r="AC40" s="96"/>
      <c r="AD40" s="96"/>
      <c r="AE40" s="96"/>
      <c r="AF40" s="146">
        <f>SUM(AF17:AG39)</f>
        <v>1.4219999999999999</v>
      </c>
      <c r="AG40" s="147"/>
      <c r="AH40" s="146">
        <f>SUM(AH17:AI39)</f>
        <v>16.575000000000003</v>
      </c>
      <c r="AI40" s="147"/>
      <c r="AJ40" s="19">
        <f>SUM(AJ17:AJ39)</f>
        <v>28.474</v>
      </c>
      <c r="AK40" s="19">
        <f>SUM(AK17:AK39)</f>
        <v>39.717000000000006</v>
      </c>
      <c r="AL40" s="19">
        <f>SUM(AL17:AL39)</f>
        <v>157.53</v>
      </c>
    </row>
    <row r="41" spans="1:38" ht="15.75" customHeight="1" x14ac:dyDescent="0.25">
      <c r="A41" s="132" t="s">
        <v>21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</row>
    <row r="42" spans="1:38" ht="30.75" customHeight="1" x14ac:dyDescent="0.25">
      <c r="A42" s="36">
        <v>1</v>
      </c>
      <c r="B42" s="21" t="s">
        <v>253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8">
        <v>8.7159999999999993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59">
        <f>AA42*1.18</f>
        <v>0</v>
      </c>
      <c r="U42" s="59">
        <f>AB42*1.18</f>
        <v>0</v>
      </c>
      <c r="V42" s="56">
        <v>0</v>
      </c>
      <c r="W42" s="56">
        <v>0</v>
      </c>
      <c r="X42" s="108">
        <v>9.4410000000000007</v>
      </c>
      <c r="Y42" s="59">
        <v>0</v>
      </c>
      <c r="Z42" s="59"/>
      <c r="AA42" s="59"/>
      <c r="AB42" s="59"/>
      <c r="AC42" s="59">
        <v>1.208</v>
      </c>
      <c r="AD42" s="59"/>
      <c r="AE42" s="59"/>
      <c r="AF42" s="59"/>
      <c r="AG42" s="59"/>
      <c r="AH42" s="59"/>
      <c r="AI42" s="59"/>
      <c r="AJ42" s="59">
        <v>0</v>
      </c>
      <c r="AK42" s="59">
        <v>0</v>
      </c>
      <c r="AL42" s="42">
        <f>SUM(T42:Y42)</f>
        <v>9.4410000000000007</v>
      </c>
    </row>
    <row r="43" spans="1:38" ht="38.25" customHeight="1" x14ac:dyDescent="0.25">
      <c r="A43" s="36">
        <f>A42+1</f>
        <v>2</v>
      </c>
      <c r="B43" s="21" t="s">
        <v>122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8">
        <v>16.114000000000001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59">
        <v>0</v>
      </c>
      <c r="U43" s="59">
        <v>0</v>
      </c>
      <c r="V43" s="56">
        <v>0</v>
      </c>
      <c r="W43" s="56">
        <v>0</v>
      </c>
      <c r="X43" s="59">
        <v>0</v>
      </c>
      <c r="Y43" s="108">
        <v>16.114000000000001</v>
      </c>
      <c r="Z43" s="110"/>
      <c r="AA43" s="111"/>
      <c r="AB43" s="111"/>
      <c r="AC43" s="111"/>
      <c r="AD43" s="111"/>
      <c r="AE43" s="110"/>
      <c r="AF43" s="104"/>
      <c r="AG43" s="105"/>
      <c r="AH43" s="104"/>
      <c r="AI43" s="105"/>
      <c r="AJ43" s="59">
        <v>0</v>
      </c>
      <c r="AK43" s="59">
        <v>0</v>
      </c>
      <c r="AL43" s="42">
        <f>SUM(T43:Y43)</f>
        <v>16.114000000000001</v>
      </c>
    </row>
    <row r="44" spans="1:38" ht="54.75" customHeight="1" x14ac:dyDescent="0.25">
      <c r="A44" s="36">
        <f t="shared" ref="A44" si="10">A43+1</f>
        <v>3</v>
      </c>
      <c r="B44" s="21" t="s">
        <v>167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8">
        <v>25.538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59">
        <f>AA44*1.18</f>
        <v>0</v>
      </c>
      <c r="U44" s="59">
        <f>AB44*1.18</f>
        <v>0</v>
      </c>
      <c r="V44" s="59">
        <f>AC44*1.18</f>
        <v>0</v>
      </c>
      <c r="W44" s="59">
        <f>AD44*1.18</f>
        <v>0</v>
      </c>
      <c r="X44" s="59">
        <v>0</v>
      </c>
      <c r="Y44" s="59">
        <v>0</v>
      </c>
      <c r="Z44" s="110"/>
      <c r="AA44" s="111"/>
      <c r="AB44" s="111"/>
      <c r="AC44" s="111"/>
      <c r="AD44" s="111"/>
      <c r="AE44" s="110"/>
      <c r="AF44" s="146">
        <v>1.3360000000000001</v>
      </c>
      <c r="AG44" s="147"/>
      <c r="AH44" s="146"/>
      <c r="AI44" s="147"/>
      <c r="AJ44" s="108">
        <v>24.516999999999999</v>
      </c>
      <c r="AK44" s="59">
        <v>0</v>
      </c>
      <c r="AL44" s="42">
        <f>AJ44</f>
        <v>24.516999999999999</v>
      </c>
    </row>
    <row r="45" spans="1:38" x14ac:dyDescent="0.25">
      <c r="A45" s="41"/>
      <c r="B45" s="43" t="s">
        <v>19</v>
      </c>
      <c r="C45" s="98"/>
      <c r="D45" s="98"/>
      <c r="E45" s="98"/>
      <c r="F45" s="98"/>
      <c r="G45" s="98"/>
      <c r="H45" s="98"/>
      <c r="I45" s="101">
        <f>SUM(I42:I44)</f>
        <v>50.367999999999995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12">
        <f t="shared" ref="T45:Y45" si="11">SUM(T42:T44)</f>
        <v>0</v>
      </c>
      <c r="U45" s="112">
        <f t="shared" si="11"/>
        <v>0</v>
      </c>
      <c r="V45" s="112">
        <f t="shared" si="11"/>
        <v>0</v>
      </c>
      <c r="W45" s="112">
        <f t="shared" si="11"/>
        <v>0</v>
      </c>
      <c r="X45" s="112">
        <f t="shared" si="11"/>
        <v>9.4410000000000007</v>
      </c>
      <c r="Y45" s="112">
        <f t="shared" si="11"/>
        <v>16.114000000000001</v>
      </c>
      <c r="Z45" s="110"/>
      <c r="AA45" s="110"/>
      <c r="AB45" s="110"/>
      <c r="AC45" s="110"/>
      <c r="AD45" s="110"/>
      <c r="AE45" s="110"/>
      <c r="AF45" s="146">
        <f>SUM(AF42:AG44)</f>
        <v>1.3360000000000001</v>
      </c>
      <c r="AG45" s="147"/>
      <c r="AH45" s="146">
        <f>SUM(AH42:AI44)</f>
        <v>0</v>
      </c>
      <c r="AI45" s="147"/>
      <c r="AJ45" s="112">
        <f>AJ44</f>
        <v>24.516999999999999</v>
      </c>
      <c r="AK45" s="112">
        <f>AK44</f>
        <v>0</v>
      </c>
      <c r="AL45" s="46">
        <f>SUM(AL42:AL44)</f>
        <v>50.072000000000003</v>
      </c>
    </row>
    <row r="46" spans="1:38" ht="15.75" customHeight="1" x14ac:dyDescent="0.25">
      <c r="A46" s="132" t="s">
        <v>64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</row>
    <row r="47" spans="1:38" ht="37.5" customHeight="1" x14ac:dyDescent="0.25">
      <c r="A47" s="36">
        <v>1</v>
      </c>
      <c r="B47" s="21" t="s">
        <v>75</v>
      </c>
      <c r="C47" s="47" t="s">
        <v>269</v>
      </c>
      <c r="D47" s="47" t="s">
        <v>269</v>
      </c>
      <c r="E47" s="47" t="s">
        <v>269</v>
      </c>
      <c r="F47" s="47" t="s">
        <v>269</v>
      </c>
      <c r="G47" s="47" t="s">
        <v>269</v>
      </c>
      <c r="H47" s="47" t="s">
        <v>269</v>
      </c>
      <c r="I47" s="48">
        <v>6.5140000000000002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113">
        <v>0</v>
      </c>
      <c r="U47" s="113">
        <v>0</v>
      </c>
      <c r="V47" s="114">
        <v>0</v>
      </c>
      <c r="W47" s="115">
        <v>9.798</v>
      </c>
      <c r="X47" s="113">
        <v>0</v>
      </c>
      <c r="Y47" s="113">
        <v>0</v>
      </c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>
        <v>0</v>
      </c>
      <c r="AK47" s="113">
        <v>0</v>
      </c>
      <c r="AL47" s="42">
        <f>W47</f>
        <v>9.798</v>
      </c>
    </row>
    <row r="48" spans="1:38" ht="29.25" customHeight="1" x14ac:dyDescent="0.25">
      <c r="A48" s="75">
        <f>A47+1</f>
        <v>2</v>
      </c>
      <c r="B48" s="21" t="s">
        <v>274</v>
      </c>
      <c r="C48" s="47" t="s">
        <v>269</v>
      </c>
      <c r="D48" s="47" t="s">
        <v>269</v>
      </c>
      <c r="E48" s="47" t="s">
        <v>269</v>
      </c>
      <c r="F48" s="47" t="s">
        <v>269</v>
      </c>
      <c r="G48" s="47" t="s">
        <v>269</v>
      </c>
      <c r="H48" s="47" t="s">
        <v>269</v>
      </c>
      <c r="I48" s="48">
        <v>4.4749999999999996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113">
        <v>0</v>
      </c>
      <c r="U48" s="113">
        <v>0</v>
      </c>
      <c r="V48" s="114">
        <v>0</v>
      </c>
      <c r="W48" s="114">
        <v>4.4749999999999996</v>
      </c>
      <c r="X48" s="113">
        <v>0</v>
      </c>
      <c r="Y48" s="113">
        <v>0</v>
      </c>
      <c r="Z48" s="116"/>
      <c r="AA48" s="113"/>
      <c r="AB48" s="113"/>
      <c r="AC48" s="113"/>
      <c r="AD48" s="113"/>
      <c r="AE48" s="116"/>
      <c r="AF48" s="117"/>
      <c r="AG48" s="118"/>
      <c r="AH48" s="117"/>
      <c r="AI48" s="118"/>
      <c r="AJ48" s="113">
        <v>0</v>
      </c>
      <c r="AK48" s="113">
        <v>0</v>
      </c>
      <c r="AL48" s="42">
        <f>W48</f>
        <v>4.4749999999999996</v>
      </c>
    </row>
    <row r="49" spans="1:38" ht="91.5" customHeight="1" x14ac:dyDescent="0.25">
      <c r="A49" s="75">
        <f t="shared" ref="A49:A51" si="12">A48+1</f>
        <v>3</v>
      </c>
      <c r="B49" s="21" t="s">
        <v>168</v>
      </c>
      <c r="C49" s="47" t="s">
        <v>269</v>
      </c>
      <c r="D49" s="47" t="s">
        <v>269</v>
      </c>
      <c r="E49" s="47" t="s">
        <v>269</v>
      </c>
      <c r="F49" s="47" t="s">
        <v>269</v>
      </c>
      <c r="G49" s="47" t="s">
        <v>269</v>
      </c>
      <c r="H49" s="47" t="s">
        <v>269</v>
      </c>
      <c r="I49" s="59">
        <v>3.96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113">
        <v>0</v>
      </c>
      <c r="U49" s="113">
        <v>0</v>
      </c>
      <c r="V49" s="113">
        <v>4.3419999999999996</v>
      </c>
      <c r="W49" s="114">
        <v>0</v>
      </c>
      <c r="X49" s="113">
        <v>0</v>
      </c>
      <c r="Y49" s="113">
        <v>0</v>
      </c>
      <c r="Z49" s="119"/>
      <c r="AA49" s="120"/>
      <c r="AB49" s="120"/>
      <c r="AC49" s="120"/>
      <c r="AD49" s="120"/>
      <c r="AE49" s="119"/>
      <c r="AF49" s="121"/>
      <c r="AG49" s="122"/>
      <c r="AH49" s="121"/>
      <c r="AI49" s="122"/>
      <c r="AJ49" s="113">
        <v>0</v>
      </c>
      <c r="AK49" s="113">
        <v>0</v>
      </c>
      <c r="AL49" s="42">
        <f>V49</f>
        <v>4.3419999999999996</v>
      </c>
    </row>
    <row r="50" spans="1:38" ht="44.25" customHeight="1" x14ac:dyDescent="0.25">
      <c r="A50" s="75">
        <f t="shared" si="12"/>
        <v>4</v>
      </c>
      <c r="B50" s="38" t="s">
        <v>255</v>
      </c>
      <c r="C50" s="47" t="s">
        <v>269</v>
      </c>
      <c r="D50" s="47" t="s">
        <v>269</v>
      </c>
      <c r="E50" s="47" t="s">
        <v>269</v>
      </c>
      <c r="F50" s="47" t="s">
        <v>269</v>
      </c>
      <c r="G50" s="47" t="s">
        <v>269</v>
      </c>
      <c r="H50" s="47" t="s">
        <v>269</v>
      </c>
      <c r="I50" s="59">
        <v>10.554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113">
        <v>0</v>
      </c>
      <c r="U50" s="113">
        <v>0</v>
      </c>
      <c r="V50" s="115">
        <v>0</v>
      </c>
      <c r="W50" s="114">
        <v>0</v>
      </c>
      <c r="X50" s="113">
        <v>10.948</v>
      </c>
      <c r="Y50" s="114">
        <v>0</v>
      </c>
      <c r="Z50" s="119"/>
      <c r="AA50" s="120"/>
      <c r="AB50" s="120"/>
      <c r="AC50" s="120"/>
      <c r="AD50" s="120"/>
      <c r="AE50" s="119"/>
      <c r="AF50" s="121"/>
      <c r="AG50" s="122"/>
      <c r="AH50" s="121"/>
      <c r="AI50" s="122"/>
      <c r="AJ50" s="113">
        <v>0</v>
      </c>
      <c r="AK50" s="113">
        <v>0</v>
      </c>
      <c r="AL50" s="42">
        <f>X50</f>
        <v>10.948</v>
      </c>
    </row>
    <row r="51" spans="1:38" ht="77.25" customHeight="1" x14ac:dyDescent="0.25">
      <c r="A51" s="75">
        <f t="shared" si="12"/>
        <v>5</v>
      </c>
      <c r="B51" s="21" t="s">
        <v>170</v>
      </c>
      <c r="C51" s="47" t="s">
        <v>269</v>
      </c>
      <c r="D51" s="47" t="s">
        <v>269</v>
      </c>
      <c r="E51" s="47" t="s">
        <v>269</v>
      </c>
      <c r="F51" s="47" t="s">
        <v>269</v>
      </c>
      <c r="G51" s="47" t="s">
        <v>269</v>
      </c>
      <c r="H51" s="47" t="s">
        <v>269</v>
      </c>
      <c r="I51" s="48">
        <v>3.6989999999999998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5">
        <v>3.718</v>
      </c>
      <c r="Z51" s="119"/>
      <c r="AA51" s="120"/>
      <c r="AB51" s="120"/>
      <c r="AC51" s="120"/>
      <c r="AD51" s="120"/>
      <c r="AE51" s="119"/>
      <c r="AF51" s="138"/>
      <c r="AG51" s="139"/>
      <c r="AH51" s="138"/>
      <c r="AI51" s="139"/>
      <c r="AJ51" s="113">
        <v>0</v>
      </c>
      <c r="AK51" s="113">
        <v>0</v>
      </c>
      <c r="AL51" s="42">
        <f>Y51</f>
        <v>3.718</v>
      </c>
    </row>
    <row r="52" spans="1:38" x14ac:dyDescent="0.25">
      <c r="A52" s="41"/>
      <c r="B52" s="43"/>
      <c r="C52" s="98"/>
      <c r="D52" s="98"/>
      <c r="E52" s="98"/>
      <c r="F52" s="98"/>
      <c r="G52" s="98"/>
      <c r="H52" s="98"/>
      <c r="I52" s="4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46">
        <f>SUM(T47:T51)</f>
        <v>0</v>
      </c>
      <c r="U52" s="46">
        <f t="shared" ref="U52:AL52" si="13">SUM(U47:U51)</f>
        <v>0</v>
      </c>
      <c r="V52" s="46">
        <f t="shared" si="13"/>
        <v>4.3419999999999996</v>
      </c>
      <c r="W52" s="46">
        <f t="shared" si="13"/>
        <v>14.273</v>
      </c>
      <c r="X52" s="46">
        <f t="shared" si="13"/>
        <v>10.948</v>
      </c>
      <c r="Y52" s="46">
        <f t="shared" si="13"/>
        <v>3.718</v>
      </c>
      <c r="Z52" s="46">
        <f t="shared" si="13"/>
        <v>0</v>
      </c>
      <c r="AA52" s="46">
        <f t="shared" si="13"/>
        <v>0</v>
      </c>
      <c r="AB52" s="46">
        <f t="shared" si="13"/>
        <v>0</v>
      </c>
      <c r="AC52" s="46">
        <f t="shared" si="13"/>
        <v>0</v>
      </c>
      <c r="AD52" s="46">
        <f t="shared" si="13"/>
        <v>0</v>
      </c>
      <c r="AE52" s="46">
        <f t="shared" si="13"/>
        <v>0</v>
      </c>
      <c r="AF52" s="46">
        <f t="shared" si="13"/>
        <v>0</v>
      </c>
      <c r="AG52" s="46">
        <f t="shared" si="13"/>
        <v>0</v>
      </c>
      <c r="AH52" s="46">
        <f t="shared" si="13"/>
        <v>0</v>
      </c>
      <c r="AI52" s="46">
        <f t="shared" si="13"/>
        <v>0</v>
      </c>
      <c r="AJ52" s="46">
        <f t="shared" si="13"/>
        <v>0</v>
      </c>
      <c r="AK52" s="46">
        <f t="shared" si="13"/>
        <v>0</v>
      </c>
      <c r="AL52" s="46">
        <f t="shared" si="13"/>
        <v>33.280999999999999</v>
      </c>
    </row>
    <row r="53" spans="1:38" ht="15.75" customHeight="1" x14ac:dyDescent="0.25">
      <c r="A53" s="142" t="s">
        <v>25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4"/>
    </row>
    <row r="54" spans="1:38" x14ac:dyDescent="0.25">
      <c r="A54" s="132" t="s">
        <v>27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</row>
    <row r="55" spans="1:38" ht="25.5" x14ac:dyDescent="0.25">
      <c r="A55" s="36">
        <v>1</v>
      </c>
      <c r="B55" s="23" t="s">
        <v>123</v>
      </c>
      <c r="C55" s="78" t="s">
        <v>269</v>
      </c>
      <c r="D55" s="78" t="s">
        <v>269</v>
      </c>
      <c r="E55" s="78" t="s">
        <v>269</v>
      </c>
      <c r="F55" s="78" t="s">
        <v>269</v>
      </c>
      <c r="G55" s="78" t="s">
        <v>269</v>
      </c>
      <c r="H55" s="78" t="s">
        <v>269</v>
      </c>
      <c r="I55" s="78" t="s">
        <v>275</v>
      </c>
      <c r="J55" s="78" t="s">
        <v>269</v>
      </c>
      <c r="K55" s="78" t="s">
        <v>269</v>
      </c>
      <c r="L55" s="78" t="s">
        <v>269</v>
      </c>
      <c r="M55" s="78" t="s">
        <v>269</v>
      </c>
      <c r="N55" s="78" t="s">
        <v>269</v>
      </c>
      <c r="O55" s="78" t="s">
        <v>269</v>
      </c>
      <c r="P55" s="78" t="s">
        <v>269</v>
      </c>
      <c r="Q55" s="78" t="s">
        <v>269</v>
      </c>
      <c r="R55" s="78" t="s">
        <v>269</v>
      </c>
      <c r="S55" s="78" t="s">
        <v>269</v>
      </c>
      <c r="T55" s="59">
        <f>AA55*1.18</f>
        <v>0</v>
      </c>
      <c r="U55" s="59">
        <f>AB55*1.18</f>
        <v>0</v>
      </c>
      <c r="V55" s="59">
        <f>AC55*1.18</f>
        <v>0</v>
      </c>
      <c r="W55" s="59">
        <f>AD55*1.18</f>
        <v>0</v>
      </c>
      <c r="X55" s="59">
        <v>0</v>
      </c>
      <c r="Y55" s="20">
        <v>6.7560000000000002</v>
      </c>
      <c r="Z55" s="110"/>
      <c r="AA55" s="110"/>
      <c r="AB55" s="110"/>
      <c r="AC55" s="110"/>
      <c r="AD55" s="110"/>
      <c r="AE55" s="110"/>
      <c r="AF55" s="136"/>
      <c r="AG55" s="137"/>
      <c r="AH55" s="136">
        <v>1.478</v>
      </c>
      <c r="AI55" s="137"/>
      <c r="AJ55" s="59">
        <v>0</v>
      </c>
      <c r="AK55" s="59">
        <v>0</v>
      </c>
      <c r="AL55" s="17">
        <f>Y55</f>
        <v>6.7560000000000002</v>
      </c>
    </row>
    <row r="56" spans="1:38" x14ac:dyDescent="0.25">
      <c r="A56" s="41"/>
      <c r="B56" s="43" t="s">
        <v>19</v>
      </c>
      <c r="C56" s="99"/>
      <c r="D56" s="99"/>
      <c r="E56" s="99"/>
      <c r="F56" s="99"/>
      <c r="G56" s="99"/>
      <c r="H56" s="99"/>
      <c r="I56" s="51" t="str">
        <f>I55</f>
        <v>6,756</v>
      </c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46">
        <f t="shared" ref="T56:Y56" si="14">T55</f>
        <v>0</v>
      </c>
      <c r="U56" s="46">
        <f t="shared" si="14"/>
        <v>0</v>
      </c>
      <c r="V56" s="46">
        <f t="shared" si="14"/>
        <v>0</v>
      </c>
      <c r="W56" s="46">
        <f t="shared" si="14"/>
        <v>0</v>
      </c>
      <c r="X56" s="46">
        <f t="shared" si="14"/>
        <v>0</v>
      </c>
      <c r="Y56" s="46">
        <f t="shared" si="14"/>
        <v>6.7560000000000002</v>
      </c>
      <c r="Z56" s="93"/>
      <c r="AA56" s="93"/>
      <c r="AB56" s="93"/>
      <c r="AC56" s="93"/>
      <c r="AD56" s="93"/>
      <c r="AE56" s="93"/>
      <c r="AF56" s="140">
        <f t="shared" ref="AF56" si="15">AF55</f>
        <v>0</v>
      </c>
      <c r="AG56" s="141"/>
      <c r="AH56" s="140">
        <f t="shared" ref="AH56" si="16">AH55</f>
        <v>1.478</v>
      </c>
      <c r="AI56" s="141"/>
      <c r="AJ56" s="46">
        <f t="shared" ref="AJ56:AK56" si="17">AJ55</f>
        <v>0</v>
      </c>
      <c r="AK56" s="46">
        <f t="shared" si="17"/>
        <v>0</v>
      </c>
      <c r="AL56" s="46">
        <f>AL55</f>
        <v>6.7560000000000002</v>
      </c>
    </row>
    <row r="57" spans="1:38" ht="15.75" customHeight="1" x14ac:dyDescent="0.25">
      <c r="A57" s="132" t="s">
        <v>65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</row>
    <row r="58" spans="1:38" ht="51.75" customHeight="1" x14ac:dyDescent="0.25">
      <c r="A58" s="35">
        <v>1</v>
      </c>
      <c r="B58" s="60" t="s">
        <v>81</v>
      </c>
      <c r="C58" s="61" t="s">
        <v>269</v>
      </c>
      <c r="D58" s="61" t="s">
        <v>269</v>
      </c>
      <c r="E58" s="61" t="s">
        <v>269</v>
      </c>
      <c r="F58" s="61" t="s">
        <v>269</v>
      </c>
      <c r="G58" s="61" t="s">
        <v>269</v>
      </c>
      <c r="H58" s="61" t="s">
        <v>269</v>
      </c>
      <c r="I58" s="61" t="s">
        <v>204</v>
      </c>
      <c r="J58" s="61" t="s">
        <v>269</v>
      </c>
      <c r="K58" s="61" t="s">
        <v>269</v>
      </c>
      <c r="L58" s="61" t="s">
        <v>151</v>
      </c>
      <c r="M58" s="47" t="s">
        <v>269</v>
      </c>
      <c r="N58" s="61" t="s">
        <v>151</v>
      </c>
      <c r="O58" s="61" t="s">
        <v>269</v>
      </c>
      <c r="P58" s="61" t="s">
        <v>269</v>
      </c>
      <c r="Q58" s="61" t="s">
        <v>269</v>
      </c>
      <c r="R58" s="61" t="s">
        <v>269</v>
      </c>
      <c r="S58" s="61" t="s">
        <v>151</v>
      </c>
      <c r="T58" s="56">
        <f>AA58*1.18</f>
        <v>0</v>
      </c>
      <c r="U58" s="56">
        <v>0</v>
      </c>
      <c r="V58" s="108">
        <v>1.5620000000000001</v>
      </c>
      <c r="W58" s="56">
        <f>AD58*1.18</f>
        <v>0</v>
      </c>
      <c r="X58" s="56">
        <v>0</v>
      </c>
      <c r="Y58" s="56">
        <v>0</v>
      </c>
      <c r="Z58" s="110"/>
      <c r="AA58" s="123"/>
      <c r="AB58" s="123">
        <v>6.2E-2</v>
      </c>
      <c r="AC58" s="123"/>
      <c r="AD58" s="123"/>
      <c r="AE58" s="110"/>
      <c r="AF58" s="136"/>
      <c r="AG58" s="137"/>
      <c r="AH58" s="136"/>
      <c r="AI58" s="137"/>
      <c r="AJ58" s="59">
        <v>0</v>
      </c>
      <c r="AK58" s="59">
        <v>0</v>
      </c>
      <c r="AL58" s="42">
        <f t="shared" ref="AL58:AL66" si="18">SUM(T58:Y58)</f>
        <v>1.5620000000000001</v>
      </c>
    </row>
    <row r="59" spans="1:38" x14ac:dyDescent="0.25">
      <c r="A59" s="36">
        <f>A58+1</f>
        <v>2</v>
      </c>
      <c r="B59" s="21" t="s">
        <v>82</v>
      </c>
      <c r="C59" s="61" t="s">
        <v>269</v>
      </c>
      <c r="D59" s="61" t="s">
        <v>269</v>
      </c>
      <c r="E59" s="61" t="s">
        <v>269</v>
      </c>
      <c r="F59" s="61" t="s">
        <v>269</v>
      </c>
      <c r="G59" s="61" t="s">
        <v>269</v>
      </c>
      <c r="H59" s="61" t="s">
        <v>269</v>
      </c>
      <c r="I59" s="47" t="s">
        <v>205</v>
      </c>
      <c r="J59" s="61" t="s">
        <v>269</v>
      </c>
      <c r="K59" s="47"/>
      <c r="L59" s="47" t="s">
        <v>151</v>
      </c>
      <c r="M59" s="47" t="s">
        <v>269</v>
      </c>
      <c r="N59" s="61" t="s">
        <v>151</v>
      </c>
      <c r="O59" s="47" t="s">
        <v>269</v>
      </c>
      <c r="P59" s="47" t="s">
        <v>269</v>
      </c>
      <c r="Q59" s="61" t="s">
        <v>269</v>
      </c>
      <c r="R59" s="61" t="s">
        <v>269</v>
      </c>
      <c r="S59" s="61" t="s">
        <v>151</v>
      </c>
      <c r="T59" s="56">
        <v>0</v>
      </c>
      <c r="U59" s="20">
        <f>AB59*1.18</f>
        <v>0</v>
      </c>
      <c r="V59" s="108">
        <v>0.56799999999999995</v>
      </c>
      <c r="W59" s="20">
        <f>AD59*1.18</f>
        <v>0</v>
      </c>
      <c r="X59" s="20">
        <v>0</v>
      </c>
      <c r="Y59" s="20">
        <v>0</v>
      </c>
      <c r="Z59" s="110"/>
      <c r="AA59" s="57">
        <v>1.0469999999999999</v>
      </c>
      <c r="AB59" s="57"/>
      <c r="AC59" s="57"/>
      <c r="AD59" s="57"/>
      <c r="AE59" s="110"/>
      <c r="AF59" s="136"/>
      <c r="AG59" s="137"/>
      <c r="AH59" s="136"/>
      <c r="AI59" s="137"/>
      <c r="AJ59" s="59">
        <v>0</v>
      </c>
      <c r="AK59" s="59">
        <v>0</v>
      </c>
      <c r="AL59" s="42">
        <f t="shared" si="18"/>
        <v>0.56799999999999995</v>
      </c>
    </row>
    <row r="60" spans="1:38" ht="25.5" x14ac:dyDescent="0.25">
      <c r="A60" s="36">
        <f t="shared" ref="A60:A63" si="19">A59+1</f>
        <v>3</v>
      </c>
      <c r="B60" s="21" t="s">
        <v>83</v>
      </c>
      <c r="C60" s="61" t="s">
        <v>269</v>
      </c>
      <c r="D60" s="61" t="s">
        <v>269</v>
      </c>
      <c r="E60" s="61" t="s">
        <v>269</v>
      </c>
      <c r="F60" s="61" t="s">
        <v>269</v>
      </c>
      <c r="G60" s="61" t="s">
        <v>269</v>
      </c>
      <c r="H60" s="61" t="s">
        <v>269</v>
      </c>
      <c r="I60" s="47" t="s">
        <v>152</v>
      </c>
      <c r="J60" s="47" t="s">
        <v>269</v>
      </c>
      <c r="K60" s="61" t="s">
        <v>151</v>
      </c>
      <c r="L60" s="47" t="s">
        <v>269</v>
      </c>
      <c r="M60" s="47" t="s">
        <v>269</v>
      </c>
      <c r="N60" s="61" t="s">
        <v>151</v>
      </c>
      <c r="O60" s="47" t="s">
        <v>269</v>
      </c>
      <c r="P60" s="47" t="s">
        <v>269</v>
      </c>
      <c r="Q60" s="61" t="s">
        <v>269</v>
      </c>
      <c r="R60" s="61" t="s">
        <v>269</v>
      </c>
      <c r="S60" s="61" t="s">
        <v>151</v>
      </c>
      <c r="T60" s="20">
        <f>AA60*1.18</f>
        <v>0</v>
      </c>
      <c r="U60" s="20">
        <v>0.74</v>
      </c>
      <c r="V60" s="20">
        <f>AC60*1.18</f>
        <v>0</v>
      </c>
      <c r="W60" s="20">
        <f>AD60*1.18</f>
        <v>0</v>
      </c>
      <c r="X60" s="20">
        <v>0</v>
      </c>
      <c r="Y60" s="20">
        <v>0</v>
      </c>
      <c r="Z60" s="110"/>
      <c r="AA60" s="57"/>
      <c r="AB60" s="57">
        <v>1.0720000000000001</v>
      </c>
      <c r="AC60" s="57"/>
      <c r="AD60" s="57"/>
      <c r="AE60" s="110"/>
      <c r="AF60" s="136"/>
      <c r="AG60" s="137"/>
      <c r="AH60" s="136"/>
      <c r="AI60" s="137"/>
      <c r="AJ60" s="59">
        <v>0</v>
      </c>
      <c r="AK60" s="59">
        <v>0</v>
      </c>
      <c r="AL60" s="42">
        <f t="shared" si="18"/>
        <v>0.74</v>
      </c>
    </row>
    <row r="61" spans="1:38" ht="25.5" x14ac:dyDescent="0.25">
      <c r="A61" s="36">
        <f t="shared" si="19"/>
        <v>4</v>
      </c>
      <c r="B61" s="21" t="s">
        <v>84</v>
      </c>
      <c r="C61" s="61" t="s">
        <v>269</v>
      </c>
      <c r="D61" s="61" t="s">
        <v>269</v>
      </c>
      <c r="E61" s="61" t="s">
        <v>269</v>
      </c>
      <c r="F61" s="61" t="s">
        <v>269</v>
      </c>
      <c r="G61" s="61" t="s">
        <v>269</v>
      </c>
      <c r="H61" s="61" t="s">
        <v>269</v>
      </c>
      <c r="I61" s="47" t="s">
        <v>206</v>
      </c>
      <c r="J61" s="47" t="s">
        <v>269</v>
      </c>
      <c r="K61" s="61" t="s">
        <v>151</v>
      </c>
      <c r="L61" s="47" t="s">
        <v>269</v>
      </c>
      <c r="M61" s="47" t="s">
        <v>269</v>
      </c>
      <c r="N61" s="61" t="s">
        <v>151</v>
      </c>
      <c r="O61" s="47" t="s">
        <v>269</v>
      </c>
      <c r="P61" s="47" t="s">
        <v>269</v>
      </c>
      <c r="Q61" s="61" t="s">
        <v>269</v>
      </c>
      <c r="R61" s="61" t="s">
        <v>269</v>
      </c>
      <c r="S61" s="61" t="s">
        <v>151</v>
      </c>
      <c r="T61" s="20">
        <f>AA61*1.18</f>
        <v>0</v>
      </c>
      <c r="U61" s="20">
        <v>0.158</v>
      </c>
      <c r="V61" s="20">
        <f>AC61*1.18</f>
        <v>0</v>
      </c>
      <c r="W61" s="20">
        <f>AD61*1.18</f>
        <v>0</v>
      </c>
      <c r="X61" s="20">
        <v>0</v>
      </c>
      <c r="Y61" s="20">
        <v>0</v>
      </c>
      <c r="Z61" s="110"/>
      <c r="AA61" s="57"/>
      <c r="AB61" s="57">
        <v>2.0329999999999999</v>
      </c>
      <c r="AC61" s="57"/>
      <c r="AD61" s="57"/>
      <c r="AE61" s="110"/>
      <c r="AF61" s="136"/>
      <c r="AG61" s="137"/>
      <c r="AH61" s="136"/>
      <c r="AI61" s="137"/>
      <c r="AJ61" s="59">
        <v>0</v>
      </c>
      <c r="AK61" s="59">
        <v>0</v>
      </c>
      <c r="AL61" s="42">
        <f t="shared" si="18"/>
        <v>0.158</v>
      </c>
    </row>
    <row r="62" spans="1:38" ht="23.25" customHeight="1" x14ac:dyDescent="0.25">
      <c r="A62" s="36">
        <f t="shared" si="19"/>
        <v>5</v>
      </c>
      <c r="B62" s="21" t="s">
        <v>85</v>
      </c>
      <c r="C62" s="61" t="s">
        <v>269</v>
      </c>
      <c r="D62" s="61" t="s">
        <v>269</v>
      </c>
      <c r="E62" s="61" t="s">
        <v>269</v>
      </c>
      <c r="F62" s="61" t="s">
        <v>269</v>
      </c>
      <c r="G62" s="61" t="s">
        <v>269</v>
      </c>
      <c r="H62" s="61" t="s">
        <v>269</v>
      </c>
      <c r="I62" s="47" t="s">
        <v>207</v>
      </c>
      <c r="J62" s="47" t="s">
        <v>269</v>
      </c>
      <c r="K62" s="61" t="s">
        <v>151</v>
      </c>
      <c r="L62" s="47" t="s">
        <v>269</v>
      </c>
      <c r="M62" s="47" t="s">
        <v>269</v>
      </c>
      <c r="N62" s="61" t="s">
        <v>151</v>
      </c>
      <c r="O62" s="47" t="s">
        <v>269</v>
      </c>
      <c r="P62" s="47" t="s">
        <v>269</v>
      </c>
      <c r="Q62" s="61" t="s">
        <v>269</v>
      </c>
      <c r="R62" s="61" t="s">
        <v>269</v>
      </c>
      <c r="S62" s="61" t="s">
        <v>151</v>
      </c>
      <c r="T62" s="20">
        <v>0</v>
      </c>
      <c r="U62" s="20">
        <v>0.30299999999999999</v>
      </c>
      <c r="V62" s="20">
        <v>0</v>
      </c>
      <c r="W62" s="20">
        <v>0</v>
      </c>
      <c r="X62" s="20">
        <v>0</v>
      </c>
      <c r="Y62" s="20">
        <v>0</v>
      </c>
      <c r="Z62" s="110"/>
      <c r="AA62" s="57"/>
      <c r="AB62" s="57"/>
      <c r="AC62" s="57"/>
      <c r="AD62" s="57"/>
      <c r="AE62" s="110"/>
      <c r="AF62" s="102"/>
      <c r="AG62" s="103"/>
      <c r="AH62" s="102"/>
      <c r="AI62" s="103"/>
      <c r="AJ62" s="59">
        <v>0</v>
      </c>
      <c r="AK62" s="59">
        <v>0</v>
      </c>
      <c r="AL62" s="42">
        <f t="shared" si="18"/>
        <v>0.30299999999999999</v>
      </c>
    </row>
    <row r="63" spans="1:38" ht="25.5" x14ac:dyDescent="0.25">
      <c r="A63" s="36">
        <f t="shared" si="19"/>
        <v>6</v>
      </c>
      <c r="B63" s="21" t="s">
        <v>86</v>
      </c>
      <c r="C63" s="61" t="s">
        <v>269</v>
      </c>
      <c r="D63" s="61" t="s">
        <v>269</v>
      </c>
      <c r="E63" s="61" t="s">
        <v>269</v>
      </c>
      <c r="F63" s="61" t="s">
        <v>269</v>
      </c>
      <c r="G63" s="61" t="s">
        <v>269</v>
      </c>
      <c r="H63" s="61" t="s">
        <v>269</v>
      </c>
      <c r="I63" s="47" t="s">
        <v>153</v>
      </c>
      <c r="J63" s="47" t="s">
        <v>269</v>
      </c>
      <c r="K63" s="61" t="s">
        <v>151</v>
      </c>
      <c r="L63" s="47" t="s">
        <v>269</v>
      </c>
      <c r="M63" s="47" t="s">
        <v>269</v>
      </c>
      <c r="N63" s="61" t="s">
        <v>151</v>
      </c>
      <c r="O63" s="47" t="s">
        <v>269</v>
      </c>
      <c r="P63" s="47" t="s">
        <v>269</v>
      </c>
      <c r="Q63" s="61" t="s">
        <v>269</v>
      </c>
      <c r="R63" s="61" t="s">
        <v>269</v>
      </c>
      <c r="S63" s="61" t="s">
        <v>151</v>
      </c>
      <c r="T63" s="20">
        <v>0</v>
      </c>
      <c r="U63" s="20">
        <v>4.4999999999999998E-2</v>
      </c>
      <c r="V63" s="20">
        <v>0</v>
      </c>
      <c r="W63" s="20">
        <v>0</v>
      </c>
      <c r="X63" s="20">
        <v>0</v>
      </c>
      <c r="Y63" s="20">
        <v>0</v>
      </c>
      <c r="Z63" s="110"/>
      <c r="AA63" s="57"/>
      <c r="AB63" s="57"/>
      <c r="AC63" s="57"/>
      <c r="AD63" s="57"/>
      <c r="AE63" s="110"/>
      <c r="AF63" s="102"/>
      <c r="AG63" s="103"/>
      <c r="AH63" s="102"/>
      <c r="AI63" s="103"/>
      <c r="AJ63" s="59">
        <v>0</v>
      </c>
      <c r="AK63" s="59">
        <v>0</v>
      </c>
      <c r="AL63" s="42">
        <f t="shared" si="18"/>
        <v>4.4999999999999998E-2</v>
      </c>
    </row>
    <row r="64" spans="1:38" ht="25.5" x14ac:dyDescent="0.25">
      <c r="A64" s="36">
        <f>A63+1</f>
        <v>7</v>
      </c>
      <c r="B64" s="21" t="s">
        <v>115</v>
      </c>
      <c r="C64" s="61" t="s">
        <v>269</v>
      </c>
      <c r="D64" s="61" t="s">
        <v>269</v>
      </c>
      <c r="E64" s="61" t="s">
        <v>269</v>
      </c>
      <c r="F64" s="61" t="s">
        <v>269</v>
      </c>
      <c r="G64" s="61" t="s">
        <v>269</v>
      </c>
      <c r="H64" s="61" t="s">
        <v>269</v>
      </c>
      <c r="I64" s="47" t="s">
        <v>276</v>
      </c>
      <c r="J64" s="47" t="s">
        <v>269</v>
      </c>
      <c r="K64" s="47" t="s">
        <v>269</v>
      </c>
      <c r="L64" s="47" t="s">
        <v>269</v>
      </c>
      <c r="M64" s="47" t="s">
        <v>269</v>
      </c>
      <c r="N64" s="47" t="s">
        <v>269</v>
      </c>
      <c r="O64" s="61" t="s">
        <v>151</v>
      </c>
      <c r="P64" s="47" t="s">
        <v>269</v>
      </c>
      <c r="Q64" s="61" t="s">
        <v>269</v>
      </c>
      <c r="R64" s="61" t="s">
        <v>269</v>
      </c>
      <c r="S64" s="61" t="s">
        <v>151</v>
      </c>
      <c r="T64" s="20">
        <v>0</v>
      </c>
      <c r="U64" s="20">
        <v>0</v>
      </c>
      <c r="V64" s="20">
        <v>0</v>
      </c>
      <c r="W64" s="20">
        <v>0</v>
      </c>
      <c r="X64" s="20">
        <v>0.25800000000000001</v>
      </c>
      <c r="Y64" s="20">
        <v>0</v>
      </c>
      <c r="Z64" s="110"/>
      <c r="AA64" s="57"/>
      <c r="AB64" s="57"/>
      <c r="AC64" s="57"/>
      <c r="AD64" s="57"/>
      <c r="AE64" s="110"/>
      <c r="AF64" s="102"/>
      <c r="AG64" s="103"/>
      <c r="AH64" s="102"/>
      <c r="AI64" s="103"/>
      <c r="AJ64" s="59">
        <v>0</v>
      </c>
      <c r="AK64" s="59">
        <v>0</v>
      </c>
      <c r="AL64" s="42">
        <f t="shared" si="18"/>
        <v>0.25800000000000001</v>
      </c>
    </row>
    <row r="65" spans="1:38" ht="25.5" x14ac:dyDescent="0.25">
      <c r="A65" s="75">
        <f t="shared" ref="A65:A79" si="20">A64+1</f>
        <v>8</v>
      </c>
      <c r="B65" s="21" t="s">
        <v>116</v>
      </c>
      <c r="C65" s="61" t="s">
        <v>269</v>
      </c>
      <c r="D65" s="61" t="s">
        <v>269</v>
      </c>
      <c r="E65" s="61" t="s">
        <v>269</v>
      </c>
      <c r="F65" s="61" t="s">
        <v>269</v>
      </c>
      <c r="G65" s="61" t="s">
        <v>269</v>
      </c>
      <c r="H65" s="61" t="s">
        <v>269</v>
      </c>
      <c r="I65" s="47" t="s">
        <v>277</v>
      </c>
      <c r="J65" s="47" t="s">
        <v>269</v>
      </c>
      <c r="K65" s="47" t="s">
        <v>269</v>
      </c>
      <c r="L65" s="47" t="s">
        <v>269</v>
      </c>
      <c r="M65" s="47" t="s">
        <v>269</v>
      </c>
      <c r="N65" s="47" t="s">
        <v>269</v>
      </c>
      <c r="O65" s="47" t="s">
        <v>151</v>
      </c>
      <c r="P65" s="47" t="s">
        <v>269</v>
      </c>
      <c r="Q65" s="61" t="s">
        <v>269</v>
      </c>
      <c r="R65" s="61" t="s">
        <v>269</v>
      </c>
      <c r="S65" s="61" t="s">
        <v>151</v>
      </c>
      <c r="T65" s="20">
        <f>AA65*1.18</f>
        <v>0</v>
      </c>
      <c r="U65" s="20">
        <v>0</v>
      </c>
      <c r="V65" s="20">
        <f>AC65*1.18</f>
        <v>0</v>
      </c>
      <c r="W65" s="20">
        <v>0</v>
      </c>
      <c r="X65" s="20">
        <v>6.0999999999999999E-2</v>
      </c>
      <c r="Y65" s="20">
        <v>0</v>
      </c>
      <c r="Z65" s="110"/>
      <c r="AA65" s="57"/>
      <c r="AB65" s="57">
        <v>0.84299999999999997</v>
      </c>
      <c r="AC65" s="57"/>
      <c r="AD65" s="57"/>
      <c r="AE65" s="110"/>
      <c r="AF65" s="136"/>
      <c r="AG65" s="137"/>
      <c r="AH65" s="136"/>
      <c r="AI65" s="137"/>
      <c r="AJ65" s="59">
        <v>0</v>
      </c>
      <c r="AK65" s="59">
        <v>0</v>
      </c>
      <c r="AL65" s="42">
        <f t="shared" si="18"/>
        <v>6.0999999999999999E-2</v>
      </c>
    </row>
    <row r="66" spans="1:38" ht="25.5" x14ac:dyDescent="0.25">
      <c r="A66" s="75">
        <f t="shared" si="20"/>
        <v>9</v>
      </c>
      <c r="B66" s="21" t="s">
        <v>256</v>
      </c>
      <c r="C66" s="61" t="s">
        <v>269</v>
      </c>
      <c r="D66" s="61" t="s">
        <v>269</v>
      </c>
      <c r="E66" s="61" t="s">
        <v>269</v>
      </c>
      <c r="F66" s="61" t="s">
        <v>269</v>
      </c>
      <c r="G66" s="61" t="s">
        <v>269</v>
      </c>
      <c r="H66" s="61" t="s">
        <v>269</v>
      </c>
      <c r="I66" s="47" t="s">
        <v>278</v>
      </c>
      <c r="J66" s="47" t="s">
        <v>269</v>
      </c>
      <c r="K66" s="47" t="s">
        <v>269</v>
      </c>
      <c r="L66" s="47" t="s">
        <v>269</v>
      </c>
      <c r="M66" s="47" t="s">
        <v>269</v>
      </c>
      <c r="N66" s="47" t="s">
        <v>269</v>
      </c>
      <c r="O66" s="47" t="s">
        <v>151</v>
      </c>
      <c r="P66" s="47" t="s">
        <v>269</v>
      </c>
      <c r="Q66" s="61" t="s">
        <v>269</v>
      </c>
      <c r="R66" s="61" t="s">
        <v>269</v>
      </c>
      <c r="S66" s="61" t="s">
        <v>151</v>
      </c>
      <c r="T66" s="20">
        <f>AA66*1.18</f>
        <v>0</v>
      </c>
      <c r="U66" s="20">
        <f>AB66*1.18</f>
        <v>0</v>
      </c>
      <c r="V66" s="20">
        <v>0</v>
      </c>
      <c r="W66" s="20">
        <v>0</v>
      </c>
      <c r="X66" s="20">
        <v>0.26500000000000001</v>
      </c>
      <c r="Y66" s="20">
        <v>0</v>
      </c>
      <c r="Z66" s="110"/>
      <c r="AA66" s="57"/>
      <c r="AB66" s="57"/>
      <c r="AC66" s="57">
        <v>8.1000000000000003E-2</v>
      </c>
      <c r="AD66" s="57"/>
      <c r="AE66" s="110"/>
      <c r="AF66" s="136"/>
      <c r="AG66" s="137"/>
      <c r="AH66" s="136"/>
      <c r="AI66" s="137"/>
      <c r="AJ66" s="59">
        <v>0</v>
      </c>
      <c r="AK66" s="59">
        <v>0</v>
      </c>
      <c r="AL66" s="42">
        <f t="shared" si="18"/>
        <v>0.26500000000000001</v>
      </c>
    </row>
    <row r="67" spans="1:38" x14ac:dyDescent="0.25">
      <c r="A67" s="75">
        <f t="shared" si="20"/>
        <v>10</v>
      </c>
      <c r="B67" s="21" t="s">
        <v>257</v>
      </c>
      <c r="C67" s="61" t="s">
        <v>269</v>
      </c>
      <c r="D67" s="61" t="s">
        <v>269</v>
      </c>
      <c r="E67" s="61" t="s">
        <v>269</v>
      </c>
      <c r="F67" s="61" t="s">
        <v>269</v>
      </c>
      <c r="G67" s="61" t="s">
        <v>269</v>
      </c>
      <c r="H67" s="61" t="s">
        <v>269</v>
      </c>
      <c r="I67" s="47" t="s">
        <v>279</v>
      </c>
      <c r="J67" s="47" t="s">
        <v>269</v>
      </c>
      <c r="K67" s="47" t="s">
        <v>269</v>
      </c>
      <c r="L67" s="47" t="s">
        <v>269</v>
      </c>
      <c r="M67" s="47" t="s">
        <v>269</v>
      </c>
      <c r="N67" s="47" t="s">
        <v>269</v>
      </c>
      <c r="O67" s="61" t="s">
        <v>280</v>
      </c>
      <c r="P67" s="47" t="s">
        <v>269</v>
      </c>
      <c r="Q67" s="61" t="s">
        <v>269</v>
      </c>
      <c r="R67" s="61" t="s">
        <v>269</v>
      </c>
      <c r="S67" s="61" t="s">
        <v>280</v>
      </c>
      <c r="T67" s="20">
        <f>AA67*1.18</f>
        <v>0</v>
      </c>
      <c r="U67" s="20">
        <f>AB67*1.18</f>
        <v>0</v>
      </c>
      <c r="V67" s="20">
        <v>0</v>
      </c>
      <c r="W67" s="20">
        <v>0</v>
      </c>
      <c r="X67" s="20">
        <v>0.46300000000000002</v>
      </c>
      <c r="Y67" s="20">
        <v>0</v>
      </c>
      <c r="Z67" s="110"/>
      <c r="AA67" s="57"/>
      <c r="AB67" s="57"/>
      <c r="AC67" s="57">
        <v>8.1000000000000003E-2</v>
      </c>
      <c r="AD67" s="57"/>
      <c r="AE67" s="110"/>
      <c r="AF67" s="136"/>
      <c r="AG67" s="137"/>
      <c r="AH67" s="136"/>
      <c r="AI67" s="137"/>
      <c r="AJ67" s="59">
        <v>0</v>
      </c>
      <c r="AK67" s="59">
        <v>0</v>
      </c>
      <c r="AL67" s="42">
        <f>X67</f>
        <v>0.46300000000000002</v>
      </c>
    </row>
    <row r="68" spans="1:38" x14ac:dyDescent="0.25">
      <c r="A68" s="75">
        <f t="shared" si="20"/>
        <v>11</v>
      </c>
      <c r="B68" s="21" t="s">
        <v>258</v>
      </c>
      <c r="C68" s="61" t="s">
        <v>269</v>
      </c>
      <c r="D68" s="61" t="s">
        <v>269</v>
      </c>
      <c r="E68" s="61" t="s">
        <v>269</v>
      </c>
      <c r="F68" s="61" t="s">
        <v>269</v>
      </c>
      <c r="G68" s="61" t="s">
        <v>269</v>
      </c>
      <c r="H68" s="61" t="s">
        <v>269</v>
      </c>
      <c r="I68" s="47" t="s">
        <v>281</v>
      </c>
      <c r="J68" s="47" t="s">
        <v>269</v>
      </c>
      <c r="K68" s="47" t="s">
        <v>269</v>
      </c>
      <c r="L68" s="47" t="s">
        <v>269</v>
      </c>
      <c r="M68" s="47" t="s">
        <v>269</v>
      </c>
      <c r="N68" s="47" t="s">
        <v>269</v>
      </c>
      <c r="O68" s="61" t="s">
        <v>280</v>
      </c>
      <c r="P68" s="47" t="s">
        <v>269</v>
      </c>
      <c r="Q68" s="61" t="s">
        <v>269</v>
      </c>
      <c r="R68" s="61" t="s">
        <v>269</v>
      </c>
      <c r="S68" s="61" t="s">
        <v>280</v>
      </c>
      <c r="T68" s="20">
        <f>AA68*1.18</f>
        <v>0</v>
      </c>
      <c r="U68" s="20">
        <f>AB68*1.18</f>
        <v>0</v>
      </c>
      <c r="V68" s="20">
        <v>0</v>
      </c>
      <c r="W68" s="20">
        <v>0</v>
      </c>
      <c r="X68" s="20">
        <v>0.65300000000000002</v>
      </c>
      <c r="Y68" s="20">
        <v>0</v>
      </c>
      <c r="Z68" s="110"/>
      <c r="AA68" s="57"/>
      <c r="AB68" s="57"/>
      <c r="AC68" s="57">
        <v>8.1000000000000003E-2</v>
      </c>
      <c r="AD68" s="57"/>
      <c r="AE68" s="110"/>
      <c r="AF68" s="136"/>
      <c r="AG68" s="137"/>
      <c r="AH68" s="136"/>
      <c r="AI68" s="137"/>
      <c r="AJ68" s="59">
        <v>0</v>
      </c>
      <c r="AK68" s="59">
        <v>0</v>
      </c>
      <c r="AL68" s="42">
        <f>X68</f>
        <v>0.65300000000000002</v>
      </c>
    </row>
    <row r="69" spans="1:38" ht="25.5" x14ac:dyDescent="0.25">
      <c r="A69" s="75">
        <f t="shared" si="20"/>
        <v>12</v>
      </c>
      <c r="B69" s="21" t="s">
        <v>259</v>
      </c>
      <c r="C69" s="61" t="s">
        <v>269</v>
      </c>
      <c r="D69" s="61" t="s">
        <v>269</v>
      </c>
      <c r="E69" s="61" t="s">
        <v>269</v>
      </c>
      <c r="F69" s="61" t="s">
        <v>269</v>
      </c>
      <c r="G69" s="61" t="s">
        <v>269</v>
      </c>
      <c r="H69" s="61" t="s">
        <v>269</v>
      </c>
      <c r="I69" s="47" t="s">
        <v>282</v>
      </c>
      <c r="J69" s="47" t="s">
        <v>269</v>
      </c>
      <c r="K69" s="47" t="s">
        <v>269</v>
      </c>
      <c r="L69" s="47" t="s">
        <v>269</v>
      </c>
      <c r="M69" s="47" t="s">
        <v>269</v>
      </c>
      <c r="N69" s="47" t="s">
        <v>269</v>
      </c>
      <c r="O69" s="61" t="s">
        <v>151</v>
      </c>
      <c r="P69" s="47" t="s">
        <v>269</v>
      </c>
      <c r="Q69" s="61" t="s">
        <v>269</v>
      </c>
      <c r="R69" s="61" t="s">
        <v>269</v>
      </c>
      <c r="S69" s="61" t="s">
        <v>151</v>
      </c>
      <c r="T69" s="20">
        <f>AA69*1.18</f>
        <v>0</v>
      </c>
      <c r="U69" s="20">
        <f>AB69*1.18</f>
        <v>0</v>
      </c>
      <c r="V69" s="20">
        <v>0</v>
      </c>
      <c r="W69" s="20">
        <v>0</v>
      </c>
      <c r="X69" s="20">
        <v>1.4530000000000001</v>
      </c>
      <c r="Y69" s="20">
        <v>0</v>
      </c>
      <c r="Z69" s="110"/>
      <c r="AA69" s="57"/>
      <c r="AB69" s="57"/>
      <c r="AC69" s="57">
        <v>8.1000000000000003E-2</v>
      </c>
      <c r="AD69" s="57"/>
      <c r="AE69" s="110"/>
      <c r="AF69" s="136"/>
      <c r="AG69" s="137"/>
      <c r="AH69" s="136"/>
      <c r="AI69" s="137"/>
      <c r="AJ69" s="59">
        <v>0</v>
      </c>
      <c r="AK69" s="59">
        <v>0</v>
      </c>
      <c r="AL69" s="42">
        <f>X69</f>
        <v>1.4530000000000001</v>
      </c>
    </row>
    <row r="70" spans="1:38" ht="25.5" x14ac:dyDescent="0.25">
      <c r="A70" s="75">
        <f t="shared" si="20"/>
        <v>13</v>
      </c>
      <c r="B70" s="21" t="s">
        <v>124</v>
      </c>
      <c r="C70" s="61" t="s">
        <v>269</v>
      </c>
      <c r="D70" s="61" t="s">
        <v>269</v>
      </c>
      <c r="E70" s="61" t="s">
        <v>269</v>
      </c>
      <c r="F70" s="61" t="s">
        <v>269</v>
      </c>
      <c r="G70" s="61" t="s">
        <v>269</v>
      </c>
      <c r="H70" s="61" t="s">
        <v>269</v>
      </c>
      <c r="I70" s="47" t="s">
        <v>283</v>
      </c>
      <c r="J70" s="47" t="s">
        <v>269</v>
      </c>
      <c r="K70" s="47" t="s">
        <v>269</v>
      </c>
      <c r="L70" s="47" t="s">
        <v>269</v>
      </c>
      <c r="M70" s="47" t="s">
        <v>269</v>
      </c>
      <c r="N70" s="47" t="s">
        <v>269</v>
      </c>
      <c r="O70" s="61" t="s">
        <v>269</v>
      </c>
      <c r="P70" s="47" t="s">
        <v>151</v>
      </c>
      <c r="Q70" s="61" t="s">
        <v>269</v>
      </c>
      <c r="R70" s="61" t="s">
        <v>269</v>
      </c>
      <c r="S70" s="61" t="s">
        <v>151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1.623</v>
      </c>
      <c r="Z70" s="110"/>
      <c r="AA70" s="57"/>
      <c r="AB70" s="57"/>
      <c r="AC70" s="57"/>
      <c r="AD70" s="57"/>
      <c r="AE70" s="110"/>
      <c r="AF70" s="102"/>
      <c r="AG70" s="103"/>
      <c r="AH70" s="102"/>
      <c r="AI70" s="103"/>
      <c r="AJ70" s="59">
        <v>0</v>
      </c>
      <c r="AK70" s="59">
        <v>0</v>
      </c>
      <c r="AL70" s="42">
        <f>SUM(T70:Y70)</f>
        <v>1.623</v>
      </c>
    </row>
    <row r="71" spans="1:38" x14ac:dyDescent="0.25">
      <c r="A71" s="75">
        <f t="shared" si="20"/>
        <v>14</v>
      </c>
      <c r="B71" s="21" t="s">
        <v>125</v>
      </c>
      <c r="C71" s="61" t="s">
        <v>269</v>
      </c>
      <c r="D71" s="61" t="s">
        <v>269</v>
      </c>
      <c r="E71" s="61" t="s">
        <v>269</v>
      </c>
      <c r="F71" s="61" t="s">
        <v>269</v>
      </c>
      <c r="G71" s="61" t="s">
        <v>269</v>
      </c>
      <c r="H71" s="61" t="s">
        <v>269</v>
      </c>
      <c r="I71" s="47" t="s">
        <v>284</v>
      </c>
      <c r="J71" s="47" t="s">
        <v>269</v>
      </c>
      <c r="K71" s="47" t="s">
        <v>269</v>
      </c>
      <c r="L71" s="47" t="s">
        <v>269</v>
      </c>
      <c r="M71" s="47" t="s">
        <v>269</v>
      </c>
      <c r="N71" s="47" t="s">
        <v>269</v>
      </c>
      <c r="O71" s="61" t="s">
        <v>269</v>
      </c>
      <c r="P71" s="47" t="s">
        <v>151</v>
      </c>
      <c r="Q71" s="61" t="s">
        <v>269</v>
      </c>
      <c r="R71" s="61" t="s">
        <v>269</v>
      </c>
      <c r="S71" s="61" t="s">
        <v>151</v>
      </c>
      <c r="T71" s="20">
        <f>AA71*1.18</f>
        <v>0</v>
      </c>
      <c r="U71" s="20">
        <v>0</v>
      </c>
      <c r="V71" s="20">
        <f>AC71*1.18</f>
        <v>0</v>
      </c>
      <c r="W71" s="20">
        <f>AD71*1.18</f>
        <v>0</v>
      </c>
      <c r="X71" s="20">
        <v>0</v>
      </c>
      <c r="Y71" s="20">
        <v>0.107</v>
      </c>
      <c r="Z71" s="110"/>
      <c r="AA71" s="57"/>
      <c r="AB71" s="57"/>
      <c r="AC71" s="57"/>
      <c r="AD71" s="57"/>
      <c r="AE71" s="110"/>
      <c r="AF71" s="102"/>
      <c r="AG71" s="103"/>
      <c r="AH71" s="102"/>
      <c r="AI71" s="103"/>
      <c r="AJ71" s="59">
        <v>0</v>
      </c>
      <c r="AK71" s="59">
        <v>0</v>
      </c>
      <c r="AL71" s="42">
        <f>SUM(T71:Y71)</f>
        <v>0.107</v>
      </c>
    </row>
    <row r="72" spans="1:38" ht="25.5" x14ac:dyDescent="0.25">
      <c r="A72" s="75">
        <f t="shared" si="20"/>
        <v>15</v>
      </c>
      <c r="B72" s="21" t="s">
        <v>126</v>
      </c>
      <c r="C72" s="61" t="s">
        <v>269</v>
      </c>
      <c r="D72" s="61" t="s">
        <v>269</v>
      </c>
      <c r="E72" s="61" t="s">
        <v>269</v>
      </c>
      <c r="F72" s="61" t="s">
        <v>269</v>
      </c>
      <c r="G72" s="61" t="s">
        <v>269</v>
      </c>
      <c r="H72" s="61" t="s">
        <v>269</v>
      </c>
      <c r="I72" s="47" t="s">
        <v>285</v>
      </c>
      <c r="J72" s="47" t="s">
        <v>269</v>
      </c>
      <c r="K72" s="47" t="s">
        <v>269</v>
      </c>
      <c r="L72" s="47" t="s">
        <v>269</v>
      </c>
      <c r="M72" s="47" t="s">
        <v>269</v>
      </c>
      <c r="N72" s="47" t="s">
        <v>269</v>
      </c>
      <c r="O72" s="47" t="s">
        <v>269</v>
      </c>
      <c r="P72" s="47" t="s">
        <v>151</v>
      </c>
      <c r="Q72" s="61" t="s">
        <v>269</v>
      </c>
      <c r="R72" s="61" t="s">
        <v>269</v>
      </c>
      <c r="S72" s="61" t="s">
        <v>151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9.1999999999999998E-2</v>
      </c>
      <c r="Z72" s="110"/>
      <c r="AA72" s="57"/>
      <c r="AB72" s="57"/>
      <c r="AC72" s="57"/>
      <c r="AD72" s="57"/>
      <c r="AE72" s="110"/>
      <c r="AF72" s="102"/>
      <c r="AG72" s="103"/>
      <c r="AH72" s="102"/>
      <c r="AI72" s="103"/>
      <c r="AJ72" s="59">
        <v>0</v>
      </c>
      <c r="AK72" s="59">
        <v>0</v>
      </c>
      <c r="AL72" s="42">
        <f>SUM(T72:Y72)</f>
        <v>9.1999999999999998E-2</v>
      </c>
    </row>
    <row r="73" spans="1:38" x14ac:dyDescent="0.25">
      <c r="A73" s="75">
        <f t="shared" si="20"/>
        <v>16</v>
      </c>
      <c r="B73" s="21" t="s">
        <v>127</v>
      </c>
      <c r="C73" s="61" t="s">
        <v>269</v>
      </c>
      <c r="D73" s="61" t="s">
        <v>269</v>
      </c>
      <c r="E73" s="61" t="s">
        <v>269</v>
      </c>
      <c r="F73" s="61" t="s">
        <v>269</v>
      </c>
      <c r="G73" s="61" t="s">
        <v>269</v>
      </c>
      <c r="H73" s="61" t="s">
        <v>269</v>
      </c>
      <c r="I73" s="47" t="s">
        <v>286</v>
      </c>
      <c r="J73" s="47" t="s">
        <v>269</v>
      </c>
      <c r="K73" s="47" t="s">
        <v>269</v>
      </c>
      <c r="L73" s="47" t="s">
        <v>269</v>
      </c>
      <c r="M73" s="47" t="s">
        <v>269</v>
      </c>
      <c r="N73" s="47" t="s">
        <v>269</v>
      </c>
      <c r="O73" s="47" t="s">
        <v>269</v>
      </c>
      <c r="P73" s="47" t="s">
        <v>151</v>
      </c>
      <c r="Q73" s="61" t="s">
        <v>269</v>
      </c>
      <c r="R73" s="61" t="s">
        <v>269</v>
      </c>
      <c r="S73" s="61" t="s">
        <v>151</v>
      </c>
      <c r="T73" s="20">
        <f>AA73*1.18</f>
        <v>0</v>
      </c>
      <c r="U73" s="20">
        <v>0</v>
      </c>
      <c r="V73" s="20">
        <f>AC73*1.18</f>
        <v>0</v>
      </c>
      <c r="W73" s="20">
        <v>0</v>
      </c>
      <c r="X73" s="20">
        <v>0</v>
      </c>
      <c r="Y73" s="20">
        <v>0.28999999999999998</v>
      </c>
      <c r="Z73" s="110"/>
      <c r="AA73" s="57"/>
      <c r="AB73" s="57"/>
      <c r="AC73" s="57"/>
      <c r="AD73" s="57">
        <v>0.124</v>
      </c>
      <c r="AE73" s="110"/>
      <c r="AF73" s="136"/>
      <c r="AG73" s="137"/>
      <c r="AH73" s="136"/>
      <c r="AI73" s="137"/>
      <c r="AJ73" s="59">
        <v>0</v>
      </c>
      <c r="AK73" s="59">
        <v>0</v>
      </c>
      <c r="AL73" s="42">
        <f>SUM(T73:Y73)</f>
        <v>0.28999999999999998</v>
      </c>
    </row>
    <row r="74" spans="1:38" x14ac:dyDescent="0.25">
      <c r="A74" s="75">
        <f t="shared" si="20"/>
        <v>17</v>
      </c>
      <c r="B74" s="21" t="s">
        <v>131</v>
      </c>
      <c r="C74" s="61" t="s">
        <v>269</v>
      </c>
      <c r="D74" s="61" t="s">
        <v>269</v>
      </c>
      <c r="E74" s="61" t="s">
        <v>269</v>
      </c>
      <c r="F74" s="61" t="s">
        <v>269</v>
      </c>
      <c r="G74" s="61" t="s">
        <v>269</v>
      </c>
      <c r="H74" s="61" t="s">
        <v>269</v>
      </c>
      <c r="I74" s="47" t="s">
        <v>287</v>
      </c>
      <c r="J74" s="47" t="s">
        <v>269</v>
      </c>
      <c r="K74" s="47" t="s">
        <v>269</v>
      </c>
      <c r="L74" s="47" t="s">
        <v>269</v>
      </c>
      <c r="M74" s="47" t="s">
        <v>269</v>
      </c>
      <c r="N74" s="47" t="s">
        <v>269</v>
      </c>
      <c r="O74" s="47" t="s">
        <v>269</v>
      </c>
      <c r="P74" s="47" t="s">
        <v>269</v>
      </c>
      <c r="Q74" s="61" t="s">
        <v>151</v>
      </c>
      <c r="R74" s="61" t="s">
        <v>292</v>
      </c>
      <c r="S74" s="61" t="s">
        <v>151</v>
      </c>
      <c r="T74" s="20">
        <f>AA74*1.18</f>
        <v>0</v>
      </c>
      <c r="U74" s="20">
        <v>0</v>
      </c>
      <c r="V74" s="20">
        <v>0</v>
      </c>
      <c r="W74" s="20">
        <f>AD74*1.18</f>
        <v>0</v>
      </c>
      <c r="X74" s="20">
        <v>0</v>
      </c>
      <c r="Y74" s="20">
        <v>0</v>
      </c>
      <c r="Z74" s="110"/>
      <c r="AA74" s="57"/>
      <c r="AB74" s="57"/>
      <c r="AC74" s="57">
        <v>0.104</v>
      </c>
      <c r="AD74" s="57"/>
      <c r="AE74" s="110"/>
      <c r="AF74" s="136"/>
      <c r="AG74" s="137"/>
      <c r="AH74" s="136"/>
      <c r="AI74" s="137"/>
      <c r="AJ74" s="20">
        <v>0.51100000000000001</v>
      </c>
      <c r="AK74" s="59">
        <v>0</v>
      </c>
      <c r="AL74" s="42">
        <f>AJ74</f>
        <v>0.51100000000000001</v>
      </c>
    </row>
    <row r="75" spans="1:38" ht="25.5" x14ac:dyDescent="0.25">
      <c r="A75" s="75">
        <f t="shared" si="20"/>
        <v>18</v>
      </c>
      <c r="B75" s="21" t="s">
        <v>132</v>
      </c>
      <c r="C75" s="61" t="s">
        <v>269</v>
      </c>
      <c r="D75" s="61" t="s">
        <v>269</v>
      </c>
      <c r="E75" s="61" t="s">
        <v>269</v>
      </c>
      <c r="F75" s="61" t="s">
        <v>269</v>
      </c>
      <c r="G75" s="61" t="s">
        <v>269</v>
      </c>
      <c r="H75" s="61" t="s">
        <v>269</v>
      </c>
      <c r="I75" s="47" t="s">
        <v>288</v>
      </c>
      <c r="J75" s="47" t="s">
        <v>269</v>
      </c>
      <c r="K75" s="47" t="s">
        <v>269</v>
      </c>
      <c r="L75" s="47" t="s">
        <v>269</v>
      </c>
      <c r="M75" s="47" t="s">
        <v>269</v>
      </c>
      <c r="N75" s="47" t="s">
        <v>269</v>
      </c>
      <c r="O75" s="47" t="s">
        <v>269</v>
      </c>
      <c r="P75" s="47" t="s">
        <v>269</v>
      </c>
      <c r="Q75" s="61" t="s">
        <v>151</v>
      </c>
      <c r="R75" s="61" t="s">
        <v>300</v>
      </c>
      <c r="S75" s="61" t="s">
        <v>151</v>
      </c>
      <c r="T75" s="20">
        <f>AA75*1.18</f>
        <v>0</v>
      </c>
      <c r="U75" s="20">
        <v>0</v>
      </c>
      <c r="V75" s="20">
        <f>AC75*1.18</f>
        <v>0</v>
      </c>
      <c r="W75" s="20">
        <f>AD75*1.18</f>
        <v>0</v>
      </c>
      <c r="X75" s="20">
        <v>0</v>
      </c>
      <c r="Y75" s="20">
        <v>0</v>
      </c>
      <c r="Z75" s="110"/>
      <c r="AA75" s="57"/>
      <c r="AB75" s="57">
        <v>0.23100000000000001</v>
      </c>
      <c r="AC75" s="57"/>
      <c r="AD75" s="57"/>
      <c r="AE75" s="110"/>
      <c r="AF75" s="136"/>
      <c r="AG75" s="137"/>
      <c r="AH75" s="136"/>
      <c r="AI75" s="137"/>
      <c r="AJ75" s="20">
        <v>0.754</v>
      </c>
      <c r="AK75" s="59">
        <v>0</v>
      </c>
      <c r="AL75" s="42">
        <f>AJ75</f>
        <v>0.754</v>
      </c>
    </row>
    <row r="76" spans="1:38" ht="38.25" x14ac:dyDescent="0.25">
      <c r="A76" s="75">
        <f t="shared" si="20"/>
        <v>19</v>
      </c>
      <c r="B76" s="21" t="s">
        <v>136</v>
      </c>
      <c r="C76" s="61" t="s">
        <v>269</v>
      </c>
      <c r="D76" s="61" t="s">
        <v>269</v>
      </c>
      <c r="E76" s="61" t="s">
        <v>269</v>
      </c>
      <c r="F76" s="61" t="s">
        <v>269</v>
      </c>
      <c r="G76" s="61" t="s">
        <v>269</v>
      </c>
      <c r="H76" s="61" t="s">
        <v>269</v>
      </c>
      <c r="I76" s="47" t="s">
        <v>289</v>
      </c>
      <c r="J76" s="47" t="s">
        <v>269</v>
      </c>
      <c r="K76" s="47" t="s">
        <v>269</v>
      </c>
      <c r="L76" s="47" t="s">
        <v>269</v>
      </c>
      <c r="M76" s="47" t="s">
        <v>269</v>
      </c>
      <c r="N76" s="47" t="s">
        <v>269</v>
      </c>
      <c r="O76" s="47" t="s">
        <v>269</v>
      </c>
      <c r="P76" s="47" t="s">
        <v>269</v>
      </c>
      <c r="Q76" s="47" t="s">
        <v>269</v>
      </c>
      <c r="R76" s="61" t="s">
        <v>151</v>
      </c>
      <c r="S76" s="61" t="s">
        <v>151</v>
      </c>
      <c r="T76" s="20">
        <f>AA76*1.18</f>
        <v>0</v>
      </c>
      <c r="U76" s="20">
        <v>0</v>
      </c>
      <c r="V76" s="20">
        <f>AC76*1.18</f>
        <v>0</v>
      </c>
      <c r="W76" s="20">
        <f>AD76*1.18</f>
        <v>0</v>
      </c>
      <c r="X76" s="20">
        <v>0</v>
      </c>
      <c r="Y76" s="20">
        <v>0</v>
      </c>
      <c r="Z76" s="110"/>
      <c r="AA76" s="57"/>
      <c r="AB76" s="57">
        <v>0.41899999999999998</v>
      </c>
      <c r="AC76" s="57"/>
      <c r="AD76" s="57"/>
      <c r="AE76" s="110"/>
      <c r="AF76" s="136"/>
      <c r="AG76" s="137"/>
      <c r="AH76" s="136"/>
      <c r="AI76" s="137"/>
      <c r="AJ76" s="59">
        <v>0</v>
      </c>
      <c r="AK76" s="20">
        <v>2.875</v>
      </c>
      <c r="AL76" s="42">
        <f>AK76</f>
        <v>2.875</v>
      </c>
    </row>
    <row r="77" spans="1:38" x14ac:dyDescent="0.25">
      <c r="A77" s="75">
        <f t="shared" si="20"/>
        <v>20</v>
      </c>
      <c r="B77" s="21" t="s">
        <v>137</v>
      </c>
      <c r="C77" s="61" t="s">
        <v>269</v>
      </c>
      <c r="D77" s="61" t="s">
        <v>269</v>
      </c>
      <c r="E77" s="61" t="s">
        <v>269</v>
      </c>
      <c r="F77" s="61" t="s">
        <v>269</v>
      </c>
      <c r="G77" s="61" t="s">
        <v>269</v>
      </c>
      <c r="H77" s="61" t="s">
        <v>269</v>
      </c>
      <c r="I77" s="47" t="s">
        <v>290</v>
      </c>
      <c r="J77" s="47" t="s">
        <v>269</v>
      </c>
      <c r="K77" s="47" t="s">
        <v>269</v>
      </c>
      <c r="L77" s="47" t="s">
        <v>269</v>
      </c>
      <c r="M77" s="47" t="s">
        <v>269</v>
      </c>
      <c r="N77" s="47" t="s">
        <v>269</v>
      </c>
      <c r="O77" s="47" t="s">
        <v>269</v>
      </c>
      <c r="P77" s="47" t="s">
        <v>269</v>
      </c>
      <c r="Q77" s="47" t="s">
        <v>269</v>
      </c>
      <c r="R77" s="61" t="s">
        <v>151</v>
      </c>
      <c r="S77" s="61" t="s">
        <v>151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110"/>
      <c r="AA77" s="57"/>
      <c r="AB77" s="57"/>
      <c r="AC77" s="57"/>
      <c r="AD77" s="57"/>
      <c r="AE77" s="110"/>
      <c r="AF77" s="102"/>
      <c r="AG77" s="103"/>
      <c r="AH77" s="102"/>
      <c r="AI77" s="103"/>
      <c r="AJ77" s="59">
        <v>0</v>
      </c>
      <c r="AK77" s="20">
        <v>2.9289999999999998</v>
      </c>
      <c r="AL77" s="42">
        <f>AK77</f>
        <v>2.9289999999999998</v>
      </c>
    </row>
    <row r="78" spans="1:38" ht="25.5" x14ac:dyDescent="0.25">
      <c r="A78" s="75">
        <f t="shared" si="20"/>
        <v>21</v>
      </c>
      <c r="B78" s="21" t="s">
        <v>138</v>
      </c>
      <c r="C78" s="61" t="s">
        <v>269</v>
      </c>
      <c r="D78" s="61" t="s">
        <v>269</v>
      </c>
      <c r="E78" s="61" t="s">
        <v>269</v>
      </c>
      <c r="F78" s="61" t="s">
        <v>269</v>
      </c>
      <c r="G78" s="61" t="s">
        <v>269</v>
      </c>
      <c r="H78" s="61" t="s">
        <v>269</v>
      </c>
      <c r="I78" s="47" t="s">
        <v>291</v>
      </c>
      <c r="J78" s="47" t="s">
        <v>269</v>
      </c>
      <c r="K78" s="47" t="s">
        <v>269</v>
      </c>
      <c r="L78" s="47" t="s">
        <v>269</v>
      </c>
      <c r="M78" s="47" t="s">
        <v>269</v>
      </c>
      <c r="N78" s="47" t="s">
        <v>269</v>
      </c>
      <c r="O78" s="47" t="s">
        <v>269</v>
      </c>
      <c r="P78" s="47" t="s">
        <v>269</v>
      </c>
      <c r="Q78" s="47" t="s">
        <v>269</v>
      </c>
      <c r="R78" s="61" t="s">
        <v>151</v>
      </c>
      <c r="S78" s="61" t="s">
        <v>151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110"/>
      <c r="AA78" s="57"/>
      <c r="AB78" s="57"/>
      <c r="AC78" s="57"/>
      <c r="AD78" s="57"/>
      <c r="AE78" s="110"/>
      <c r="AF78" s="102"/>
      <c r="AG78" s="103"/>
      <c r="AH78" s="102"/>
      <c r="AI78" s="103"/>
      <c r="AJ78" s="59">
        <v>0</v>
      </c>
      <c r="AK78" s="20">
        <v>2.6869999999999998</v>
      </c>
      <c r="AL78" s="42">
        <f>AK78</f>
        <v>2.6869999999999998</v>
      </c>
    </row>
    <row r="79" spans="1:38" ht="25.5" x14ac:dyDescent="0.25">
      <c r="A79" s="75">
        <f t="shared" si="20"/>
        <v>22</v>
      </c>
      <c r="B79" s="21" t="s">
        <v>139</v>
      </c>
      <c r="C79" s="61" t="s">
        <v>269</v>
      </c>
      <c r="D79" s="61" t="s">
        <v>269</v>
      </c>
      <c r="E79" s="61" t="s">
        <v>269</v>
      </c>
      <c r="F79" s="61" t="s">
        <v>269</v>
      </c>
      <c r="G79" s="61" t="s">
        <v>269</v>
      </c>
      <c r="H79" s="61" t="s">
        <v>269</v>
      </c>
      <c r="I79" s="47" t="s">
        <v>284</v>
      </c>
      <c r="J79" s="47" t="s">
        <v>269</v>
      </c>
      <c r="K79" s="47" t="s">
        <v>269</v>
      </c>
      <c r="L79" s="47" t="s">
        <v>269</v>
      </c>
      <c r="M79" s="47" t="s">
        <v>269</v>
      </c>
      <c r="N79" s="47" t="s">
        <v>269</v>
      </c>
      <c r="O79" s="47" t="s">
        <v>269</v>
      </c>
      <c r="P79" s="47" t="s">
        <v>269</v>
      </c>
      <c r="Q79" s="47" t="s">
        <v>269</v>
      </c>
      <c r="R79" s="61" t="s">
        <v>151</v>
      </c>
      <c r="S79" s="61" t="s">
        <v>151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110"/>
      <c r="AA79" s="57"/>
      <c r="AB79" s="57"/>
      <c r="AC79" s="57"/>
      <c r="AD79" s="57"/>
      <c r="AE79" s="110"/>
      <c r="AF79" s="102"/>
      <c r="AG79" s="103"/>
      <c r="AH79" s="102"/>
      <c r="AI79" s="103"/>
      <c r="AJ79" s="59">
        <v>0</v>
      </c>
      <c r="AK79" s="20">
        <v>0.107</v>
      </c>
      <c r="AL79" s="42">
        <f>AK79</f>
        <v>0.107</v>
      </c>
    </row>
    <row r="80" spans="1:38" x14ac:dyDescent="0.25">
      <c r="A80" s="40"/>
      <c r="B80" s="50" t="s">
        <v>19</v>
      </c>
      <c r="C80" s="100"/>
      <c r="D80" s="100"/>
      <c r="E80" s="100"/>
      <c r="F80" s="100"/>
      <c r="G80" s="100"/>
      <c r="H80" s="100"/>
      <c r="I80" s="52">
        <f>SUM(I58:I79)</f>
        <v>0</v>
      </c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9">
        <f t="shared" ref="T80:Y80" si="21">SUM(T58:T79)</f>
        <v>0</v>
      </c>
      <c r="U80" s="19">
        <f t="shared" si="21"/>
        <v>1.246</v>
      </c>
      <c r="V80" s="19">
        <f t="shared" si="21"/>
        <v>2.13</v>
      </c>
      <c r="W80" s="19">
        <f t="shared" si="21"/>
        <v>0</v>
      </c>
      <c r="X80" s="19">
        <f t="shared" si="21"/>
        <v>3.1530000000000005</v>
      </c>
      <c r="Y80" s="19">
        <f t="shared" si="21"/>
        <v>2.1120000000000001</v>
      </c>
      <c r="Z80" s="93"/>
      <c r="AA80" s="93"/>
      <c r="AB80" s="93"/>
      <c r="AC80" s="93"/>
      <c r="AD80" s="93"/>
      <c r="AE80" s="93"/>
      <c r="AF80" s="140">
        <f>SUM(AF58:AG79)</f>
        <v>0</v>
      </c>
      <c r="AG80" s="141"/>
      <c r="AH80" s="140">
        <f>SUM(AH58:AI79)</f>
        <v>0</v>
      </c>
      <c r="AI80" s="141"/>
      <c r="AJ80" s="19">
        <f>SUM(AJ58:AJ79)</f>
        <v>1.2650000000000001</v>
      </c>
      <c r="AK80" s="19">
        <f>SUM(AK58:AK79)</f>
        <v>8.597999999999999</v>
      </c>
      <c r="AL80" s="19">
        <f>SUM(AL58:AL79)</f>
        <v>18.503999999999998</v>
      </c>
    </row>
    <row r="81" spans="1:38" x14ac:dyDescent="0.25">
      <c r="A81" s="36"/>
      <c r="B81" s="50" t="s">
        <v>154</v>
      </c>
      <c r="C81" s="100"/>
      <c r="D81" s="100"/>
      <c r="E81" s="100"/>
      <c r="F81" s="100"/>
      <c r="G81" s="100"/>
      <c r="H81" s="100"/>
      <c r="I81" s="52">
        <f>I40+I45+I56+I80</f>
        <v>212.167</v>
      </c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9">
        <f t="shared" ref="T81:AK81" si="22">T80+T56+T45+T40+T52</f>
        <v>0</v>
      </c>
      <c r="U81" s="19">
        <f t="shared" si="22"/>
        <v>3.2669999999999999</v>
      </c>
      <c r="V81" s="19">
        <f t="shared" si="22"/>
        <v>9.89</v>
      </c>
      <c r="W81" s="19">
        <f t="shared" si="22"/>
        <v>40.055999999999997</v>
      </c>
      <c r="X81" s="19">
        <f t="shared" si="22"/>
        <v>56.194000000000003</v>
      </c>
      <c r="Y81" s="19">
        <f t="shared" si="22"/>
        <v>54.164999999999992</v>
      </c>
      <c r="Z81" s="19">
        <f t="shared" si="22"/>
        <v>0</v>
      </c>
      <c r="AA81" s="19">
        <f t="shared" si="22"/>
        <v>0</v>
      </c>
      <c r="AB81" s="19">
        <f t="shared" si="22"/>
        <v>0</v>
      </c>
      <c r="AC81" s="19">
        <f t="shared" si="22"/>
        <v>0</v>
      </c>
      <c r="AD81" s="19">
        <f t="shared" si="22"/>
        <v>0</v>
      </c>
      <c r="AE81" s="19">
        <f t="shared" si="22"/>
        <v>0</v>
      </c>
      <c r="AF81" s="19">
        <f t="shared" si="22"/>
        <v>2.758</v>
      </c>
      <c r="AG81" s="19">
        <f t="shared" si="22"/>
        <v>0</v>
      </c>
      <c r="AH81" s="19">
        <f t="shared" si="22"/>
        <v>18.053000000000004</v>
      </c>
      <c r="AI81" s="19">
        <f t="shared" si="22"/>
        <v>0</v>
      </c>
      <c r="AJ81" s="19">
        <f t="shared" si="22"/>
        <v>54.256</v>
      </c>
      <c r="AK81" s="19">
        <f t="shared" si="22"/>
        <v>48.315000000000005</v>
      </c>
      <c r="AL81" s="19">
        <v>252.98599999999999</v>
      </c>
    </row>
    <row r="82" spans="1:38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49"/>
      <c r="U82" s="49"/>
      <c r="V82" s="49"/>
      <c r="W82" s="49"/>
      <c r="X82" s="49"/>
      <c r="Y82" s="49"/>
      <c r="AL82" s="49"/>
    </row>
  </sheetData>
  <mergeCells count="117">
    <mergeCell ref="W1:AL1"/>
    <mergeCell ref="W2:AL2"/>
    <mergeCell ref="W3:AL3"/>
    <mergeCell ref="W4:AL4"/>
    <mergeCell ref="AH60:AI60"/>
    <mergeCell ref="AF60:AG60"/>
    <mergeCell ref="AH59:AI59"/>
    <mergeCell ref="AF59:AG59"/>
    <mergeCell ref="AH58:AI58"/>
    <mergeCell ref="AF58:AG58"/>
    <mergeCell ref="AH18:AI18"/>
    <mergeCell ref="AF18:AG18"/>
    <mergeCell ref="AH17:AI17"/>
    <mergeCell ref="AF17:AG17"/>
    <mergeCell ref="Y6:AB6"/>
    <mergeCell ref="W7:AC7"/>
    <mergeCell ref="X10:Y10"/>
    <mergeCell ref="A15:AL15"/>
    <mergeCell ref="A16:AL16"/>
    <mergeCell ref="F13:F14"/>
    <mergeCell ref="G13:G14"/>
    <mergeCell ref="H13:H14"/>
    <mergeCell ref="AF27:AG27"/>
    <mergeCell ref="A11:A14"/>
    <mergeCell ref="B11:B14"/>
    <mergeCell ref="I11:I13"/>
    <mergeCell ref="J11:W11"/>
    <mergeCell ref="X11:X13"/>
    <mergeCell ref="Y11:Y13"/>
    <mergeCell ref="J14:N14"/>
    <mergeCell ref="A9:AL9"/>
    <mergeCell ref="AL11:AL13"/>
    <mergeCell ref="J12:N12"/>
    <mergeCell ref="O12:O13"/>
    <mergeCell ref="P12:P13"/>
    <mergeCell ref="S12:S13"/>
    <mergeCell ref="T12:W12"/>
    <mergeCell ref="Q12:Q13"/>
    <mergeCell ref="R12:R13"/>
    <mergeCell ref="AJ11:AJ13"/>
    <mergeCell ref="AK11:AK13"/>
    <mergeCell ref="C11:H11"/>
    <mergeCell ref="C12:H12"/>
    <mergeCell ref="T14:W14"/>
    <mergeCell ref="C13:C14"/>
    <mergeCell ref="D13:D14"/>
    <mergeCell ref="E13:E14"/>
    <mergeCell ref="AH27:AI27"/>
    <mergeCell ref="AF28:AG28"/>
    <mergeCell ref="AH28:AI28"/>
    <mergeCell ref="AF22:AG22"/>
    <mergeCell ref="AH22:AI22"/>
    <mergeCell ref="AF26:AG26"/>
    <mergeCell ref="AH26:AI26"/>
    <mergeCell ref="AF19:AG19"/>
    <mergeCell ref="AH19:AI19"/>
    <mergeCell ref="AF20:AG20"/>
    <mergeCell ref="AH20:AI20"/>
    <mergeCell ref="AF21:AG21"/>
    <mergeCell ref="AH21:AI21"/>
    <mergeCell ref="AF34:AG34"/>
    <mergeCell ref="AH34:AI34"/>
    <mergeCell ref="AF35:AG35"/>
    <mergeCell ref="AH35:AI35"/>
    <mergeCell ref="AF36:AG36"/>
    <mergeCell ref="AH36:AI36"/>
    <mergeCell ref="AF29:AG29"/>
    <mergeCell ref="AH29:AI29"/>
    <mergeCell ref="AF30:AG30"/>
    <mergeCell ref="AH30:AI30"/>
    <mergeCell ref="AF33:AG33"/>
    <mergeCell ref="AH33:AI33"/>
    <mergeCell ref="AF40:AG40"/>
    <mergeCell ref="AH40:AI40"/>
    <mergeCell ref="A41:AL41"/>
    <mergeCell ref="A46:AL46"/>
    <mergeCell ref="AF37:AG37"/>
    <mergeCell ref="AH37:AI37"/>
    <mergeCell ref="AF38:AG38"/>
    <mergeCell ref="AH38:AI38"/>
    <mergeCell ref="AF39:AG39"/>
    <mergeCell ref="AH39:AI39"/>
    <mergeCell ref="A54:Y54"/>
    <mergeCell ref="AF55:AG55"/>
    <mergeCell ref="AH55:AI55"/>
    <mergeCell ref="AF56:AG56"/>
    <mergeCell ref="AH56:AI56"/>
    <mergeCell ref="AF67:AG67"/>
    <mergeCell ref="AH67:AI67"/>
    <mergeCell ref="AF44:AG44"/>
    <mergeCell ref="AH44:AI44"/>
    <mergeCell ref="AF45:AG45"/>
    <mergeCell ref="AH45:AI45"/>
    <mergeCell ref="AF68:AG68"/>
    <mergeCell ref="AH68:AI68"/>
    <mergeCell ref="AF69:AG69"/>
    <mergeCell ref="AH69:AI69"/>
    <mergeCell ref="AF51:AG51"/>
    <mergeCell ref="AH51:AI51"/>
    <mergeCell ref="AF80:AG80"/>
    <mergeCell ref="AH80:AI80"/>
    <mergeCell ref="AF74:AG74"/>
    <mergeCell ref="AH74:AI74"/>
    <mergeCell ref="AF75:AG75"/>
    <mergeCell ref="AH75:AI75"/>
    <mergeCell ref="AF76:AG76"/>
    <mergeCell ref="AH76:AI76"/>
    <mergeCell ref="AF65:AG65"/>
    <mergeCell ref="AH65:AI65"/>
    <mergeCell ref="AF66:AG66"/>
    <mergeCell ref="AH66:AI66"/>
    <mergeCell ref="AF73:AG73"/>
    <mergeCell ref="AH73:AI73"/>
    <mergeCell ref="AF61:AG61"/>
    <mergeCell ref="AH61:AI61"/>
    <mergeCell ref="A57:AL57"/>
    <mergeCell ref="A53:AL53"/>
  </mergeCells>
  <printOptions horizontalCentered="1"/>
  <pageMargins left="0.19685039370078741" right="0.19685039370078741" top="0.78740157480314965" bottom="0.19685039370078741" header="0" footer="0"/>
  <pageSetup paperSize="9" scale="5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2016-01-11T07:00:25Z</dcterms:modified>
</cp:coreProperties>
</file>