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ОСУ\ЖНВЛП УСН ФАС России\"/>
    </mc:Choice>
  </mc:AlternateContent>
  <xr:revisionPtr revIDLastSave="0" documentId="8_{7284FF0A-88CF-4E6C-85CA-8052099B0897}" xr6:coauthVersionLast="37" xr6:coauthVersionMax="37" xr10:uidLastSave="{00000000-0000-0000-0000-000000000000}"/>
  <bookViews>
    <workbookView xWindow="-120" yWindow="-120" windowWidth="29040" windowHeight="15840" xr2:uid="{0534AF6A-26B2-4C99-AAEA-31D1A887C500}"/>
  </bookViews>
  <sheets>
    <sheet name="все категории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" l="1"/>
  <c r="V16" i="1"/>
  <c r="V15" i="1"/>
  <c r="V14" i="1"/>
  <c r="U17" i="1"/>
  <c r="U16" i="1"/>
  <c r="U15" i="1"/>
  <c r="U14" i="1"/>
  <c r="B6" i="1"/>
  <c r="E6" i="1"/>
  <c r="I8" i="1" s="1"/>
  <c r="K8" i="1" s="1"/>
  <c r="F7" i="1"/>
  <c r="G7" i="1"/>
  <c r="H7" i="1" s="1"/>
  <c r="I7" i="1" s="1"/>
  <c r="G8" i="1"/>
  <c r="H8" i="1"/>
  <c r="G9" i="1"/>
  <c r="F17" i="1" s="1"/>
  <c r="L17" i="1" s="1"/>
  <c r="H9" i="1"/>
  <c r="I9" i="1"/>
  <c r="K9" i="1" s="1"/>
  <c r="B14" i="1"/>
  <c r="D14" i="1"/>
  <c r="F16" i="1"/>
  <c r="L16" i="1" s="1"/>
  <c r="K7" i="1" l="1"/>
  <c r="G15" i="1"/>
  <c r="M17" i="1"/>
  <c r="N17" i="1"/>
  <c r="F15" i="1"/>
  <c r="L15" i="1" s="1"/>
  <c r="M15" i="1" s="1"/>
  <c r="J6" i="1"/>
  <c r="K6" i="1" s="1"/>
  <c r="M16" i="1"/>
  <c r="N16" i="1"/>
  <c r="H14" i="1"/>
  <c r="K15" i="1"/>
  <c r="G17" i="1"/>
  <c r="N15" i="1"/>
  <c r="O15" i="1" s="1"/>
  <c r="G16" i="1"/>
  <c r="I15" i="1" l="1"/>
  <c r="J15" i="1" s="1"/>
  <c r="P15" i="1"/>
  <c r="T15" i="1"/>
  <c r="P16" i="1"/>
  <c r="Q16" i="1" s="1"/>
  <c r="T16" i="1"/>
  <c r="I16" i="1"/>
  <c r="J16" i="1" s="1"/>
  <c r="K16" i="1"/>
  <c r="O16" i="1"/>
  <c r="K17" i="1"/>
  <c r="O17" i="1" s="1"/>
  <c r="P17" i="1"/>
  <c r="Q17" i="1" s="1"/>
  <c r="T17" i="1"/>
  <c r="I17" i="1"/>
  <c r="J17" i="1" s="1"/>
  <c r="I14" i="1"/>
  <c r="J14" i="1" s="1"/>
  <c r="L14" i="1"/>
  <c r="P14" i="1"/>
  <c r="Q14" i="1" s="1"/>
  <c r="T14" i="1"/>
  <c r="Q15" i="1" l="1"/>
  <c r="R15" i="1"/>
  <c r="S15" i="1" s="1"/>
  <c r="W15" i="1"/>
  <c r="M14" i="1"/>
  <c r="N14" i="1" s="1"/>
  <c r="O14" i="1" s="1"/>
  <c r="W16" i="1"/>
  <c r="R17" i="1"/>
  <c r="S17" i="1" s="1"/>
  <c r="W14" i="1"/>
  <c r="R16" i="1"/>
  <c r="S16" i="1" s="1"/>
  <c r="R14" i="1"/>
  <c r="S14" i="1" s="1"/>
  <c r="W17" i="1"/>
</calcChain>
</file>

<file path=xl/sharedStrings.xml><?xml version="1.0" encoding="utf-8"?>
<sst xmlns="http://schemas.openxmlformats.org/spreadsheetml/2006/main" count="69" uniqueCount="39">
  <si>
    <t>-</t>
  </si>
  <si>
    <t>УСН с НДС 7 %</t>
  </si>
  <si>
    <t>УСН c НДС 5 %</t>
  </si>
  <si>
    <t>УСН с НДС 10 % (аналогично ОСН)</t>
  </si>
  <si>
    <t>УСН, освобожденный от НДС</t>
  </si>
  <si>
    <r>
      <t xml:space="preserve">Надбавка, полученная </t>
    </r>
    <r>
      <rPr>
        <u/>
        <sz val="12"/>
        <color theme="1"/>
        <rFont val="Times New Roman"/>
        <family val="1"/>
        <charset val="204"/>
      </rPr>
      <t>после уплаты НДС</t>
    </r>
    <r>
      <rPr>
        <sz val="12"/>
        <color theme="1"/>
        <rFont val="Times New Roman"/>
        <family val="1"/>
        <charset val="204"/>
      </rPr>
      <t xml:space="preserve">, руб. </t>
    </r>
  </si>
  <si>
    <t xml:space="preserve">Отпускная цена розничной организации, не освобожденной от уплаты НДС, 
с НДС, руб. </t>
  </si>
  <si>
    <t>НДС, начисленный розничной организацией, руб.</t>
  </si>
  <si>
    <t xml:space="preserve">Отпускная цена розничной организации, не освобожденной от уплаты НДС, 
без НДС, руб. </t>
  </si>
  <si>
    <r>
      <t xml:space="preserve">Надбавка, полученная </t>
    </r>
    <r>
      <rPr>
        <u/>
        <sz val="12"/>
        <color theme="1"/>
        <rFont val="Times New Roman"/>
        <family val="1"/>
        <charset val="204"/>
      </rPr>
      <t>после уплаты и принятия к вычету НДС</t>
    </r>
    <r>
      <rPr>
        <sz val="12"/>
        <color theme="1"/>
        <rFont val="Times New Roman"/>
        <family val="1"/>
        <charset val="204"/>
      </rPr>
      <t xml:space="preserve">, руб. </t>
    </r>
  </si>
  <si>
    <r>
      <t xml:space="preserve">Входной НДС, руб. </t>
    </r>
    <r>
      <rPr>
        <i/>
        <sz val="11"/>
        <color theme="1"/>
        <rFont val="Times New Roman"/>
        <family val="1"/>
        <charset val="204"/>
      </rPr>
      <t xml:space="preserve">(будет принят к вычету только при общем порядке исчисления НДС) </t>
    </r>
  </si>
  <si>
    <t>Полученная надбавка, руб.</t>
  </si>
  <si>
    <t xml:space="preserve">Отпускная цена розничной организации на УСН, освобожденной от уплаты НДС, руб. </t>
  </si>
  <si>
    <t>с НДС</t>
  </si>
  <si>
    <t>без НДС</t>
  </si>
  <si>
    <t>в руб.</t>
  </si>
  <si>
    <t>в %</t>
  </si>
  <si>
    <t>с НДС 
(10 %)</t>
  </si>
  <si>
    <t xml:space="preserve">Цена приобретения у поставщика (оптовой организации), освобожденного от уплаты НДС, руб. </t>
  </si>
  <si>
    <t xml:space="preserve">Цена приобретения ЖНВЛП у поставщика (оптовой организации), не освобожденного от уплаты НДС, руб. </t>
  </si>
  <si>
    <t>Режим налогообложения поставщика (оптовой организации)</t>
  </si>
  <si>
    <t>Размер применяемой 
розничной надбавки</t>
  </si>
  <si>
    <t xml:space="preserve">Фактическая отпускная цена производителя, руб. </t>
  </si>
  <si>
    <r>
      <t>2. Формирование</t>
    </r>
    <r>
      <rPr>
        <b/>
        <u/>
        <sz val="16"/>
        <color theme="1"/>
        <rFont val="Times New Roman"/>
        <family val="1"/>
        <charset val="204"/>
      </rPr>
      <t xml:space="preserve"> розничной цены</t>
    </r>
    <r>
      <rPr>
        <b/>
        <sz val="16"/>
        <color theme="1"/>
        <rFont val="Times New Roman"/>
        <family val="1"/>
        <charset val="204"/>
      </rPr>
      <t xml:space="preserve"> на ЖНВЛП в зависимости от режимов налогообложения</t>
    </r>
  </si>
  <si>
    <t>УСН с НДС 7  %</t>
  </si>
  <si>
    <t>УСН с НДС  5  %</t>
  </si>
  <si>
    <r>
      <t xml:space="preserve">Отпускная цена организации оптовой торговли </t>
    </r>
    <r>
      <rPr>
        <u/>
        <sz val="12"/>
        <color theme="1"/>
        <rFont val="Times New Roman"/>
        <family val="1"/>
        <charset val="204"/>
      </rPr>
      <t>на УСН, освобожденной от уплаты НДС</t>
    </r>
    <r>
      <rPr>
        <sz val="12"/>
        <color theme="1"/>
        <rFont val="Times New Roman"/>
        <family val="1"/>
        <charset val="204"/>
      </rPr>
      <t>, руб.</t>
    </r>
  </si>
  <si>
    <r>
      <t xml:space="preserve">Отпускная цена организации оптовой торговли, </t>
    </r>
    <r>
      <rPr>
        <u/>
        <sz val="12"/>
        <color theme="1"/>
        <rFont val="Times New Roman"/>
        <family val="1"/>
        <charset val="204"/>
      </rPr>
      <t>не освобожденной от уплаты НДС</t>
    </r>
    <r>
      <rPr>
        <sz val="12"/>
        <color theme="1"/>
        <rFont val="Times New Roman"/>
        <family val="1"/>
        <charset val="204"/>
      </rPr>
      <t>, 
с НДС, руб.</t>
    </r>
  </si>
  <si>
    <t xml:space="preserve">НДС, начисленный оптовой организацией, руб. </t>
  </si>
  <si>
    <r>
      <t xml:space="preserve">Отпускная цена организации оптовой торговли, </t>
    </r>
    <r>
      <rPr>
        <u/>
        <sz val="12"/>
        <color theme="1"/>
        <rFont val="Times New Roman"/>
        <family val="1"/>
        <charset val="204"/>
      </rPr>
      <t xml:space="preserve">не освобожденной от уплаты НДС, 
</t>
    </r>
    <r>
      <rPr>
        <sz val="12"/>
        <color theme="1"/>
        <rFont val="Times New Roman"/>
        <family val="1"/>
        <charset val="204"/>
      </rPr>
      <t>без НДС, руб.</t>
    </r>
  </si>
  <si>
    <r>
      <t xml:space="preserve">Входной НДС, руб. </t>
    </r>
    <r>
      <rPr>
        <i/>
        <sz val="11"/>
        <color theme="1"/>
        <rFont val="Times New Roman"/>
        <family val="1"/>
        <charset val="204"/>
      </rPr>
      <t>(будет принят к вычету только при общем порядке исчисления НДС)</t>
    </r>
    <r>
      <rPr>
        <i/>
        <sz val="12"/>
        <color theme="1"/>
        <rFont val="Times New Roman"/>
        <family val="1"/>
        <charset val="204"/>
      </rPr>
      <t xml:space="preserve"> </t>
    </r>
  </si>
  <si>
    <t>Размер применяемой 
оптовой надбавки</t>
  </si>
  <si>
    <t xml:space="preserve">Режим налогообложения 
оптовой организации </t>
  </si>
  <si>
    <r>
      <t xml:space="preserve">1. Формирование </t>
    </r>
    <r>
      <rPr>
        <b/>
        <u/>
        <sz val="16"/>
        <color theme="1"/>
        <rFont val="Times New Roman"/>
        <family val="1"/>
        <charset val="204"/>
      </rPr>
      <t>оптовой цены</t>
    </r>
    <r>
      <rPr>
        <b/>
        <sz val="16"/>
        <color theme="1"/>
        <rFont val="Times New Roman"/>
        <family val="1"/>
        <charset val="204"/>
      </rPr>
      <t xml:space="preserve"> на ЖНВЛП в зависимости от режимов налогообложения</t>
    </r>
  </si>
  <si>
    <r>
      <t xml:space="preserve">Розничная цена организации на УСН со "специальной" ставкой НДС 
</t>
    </r>
    <r>
      <rPr>
        <u/>
        <sz val="12"/>
        <color theme="1"/>
        <rFont val="Times New Roman"/>
        <family val="1"/>
        <charset val="204"/>
      </rPr>
      <t>(в размере 5 %</t>
    </r>
    <r>
      <rPr>
        <sz val="12"/>
        <color theme="1"/>
        <rFont val="Times New Roman"/>
        <family val="1"/>
        <charset val="204"/>
      </rPr>
      <t>), нет права вычета входного НДС</t>
    </r>
  </si>
  <si>
    <r>
      <t>Розничная цена организации на УСН со "специальной" ставкой НДС 
(</t>
    </r>
    <r>
      <rPr>
        <u/>
        <sz val="12"/>
        <color theme="1"/>
        <rFont val="Times New Roman"/>
        <family val="1"/>
        <charset val="204"/>
      </rPr>
      <t>в размере 7 %</t>
    </r>
    <r>
      <rPr>
        <sz val="12"/>
        <color theme="1"/>
        <rFont val="Times New Roman"/>
        <family val="1"/>
        <charset val="204"/>
      </rPr>
      <t>), нет права вычета входного НДС</t>
    </r>
  </si>
  <si>
    <t>Примеры формирования отпускных цен на ЖНВЛП с учетом внесенных Федеральным законом от 12.07.2024 № 176-ФЗ изменений в Налоговый кодекс Российской Федерации  в отношении УСН</t>
  </si>
  <si>
    <t>Розничная цена организации на УСН, 
освобожденной от уплаты НДС</t>
  </si>
  <si>
    <r>
      <t>Розничная цена организации на УСН, применяющей общеустановленные ставки НДС
(</t>
    </r>
    <r>
      <rPr>
        <u/>
        <sz val="12"/>
        <color theme="1"/>
        <rFont val="Times New Roman"/>
        <family val="1"/>
        <charset val="204"/>
      </rPr>
      <t>в размере 10 %</t>
    </r>
    <r>
      <rPr>
        <sz val="12"/>
        <color theme="1"/>
        <rFont val="Times New Roman"/>
        <family val="1"/>
        <charset val="204"/>
      </rPr>
      <t>, аналогично организациям на ОСН)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</si>
</sst>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left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readingOrder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readingOrder="1"/>
    </xf>
    <xf numFmtId="0" fontId="4" fillId="0" borderId="16" xfId="0" applyFont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center" vertical="center" wrapText="1"/>
    </xf>
    <xf numFmtId="1" fontId="4" fillId="5" borderId="14" xfId="0" applyNumberFormat="1" applyFont="1" applyFill="1" applyBorder="1" applyAlignment="1">
      <alignment horizontal="center" vertical="center" wrapText="1"/>
    </xf>
    <xf numFmtId="1" fontId="4" fillId="5" borderId="1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2" fillId="5" borderId="9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" fontId="4" fillId="5" borderId="19" xfId="0" applyNumberFormat="1" applyFont="1" applyFill="1" applyBorder="1" applyAlignment="1">
      <alignment horizontal="center" vertical="center" wrapText="1"/>
    </xf>
    <xf numFmtId="1" fontId="4" fillId="5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A7DB-2162-46EA-AA0B-9942CC6C0C2C}">
  <sheetPr>
    <pageSetUpPr fitToPage="1"/>
  </sheetPr>
  <dimension ref="A1:W27"/>
  <sheetViews>
    <sheetView tabSelected="1" zoomScale="55" zoomScaleNormal="55" workbookViewId="0">
      <selection activeCell="I7" sqref="I7"/>
    </sheetView>
  </sheetViews>
  <sheetFormatPr defaultColWidth="19.28515625" defaultRowHeight="15" x14ac:dyDescent="0.25"/>
  <cols>
    <col min="1" max="1" width="13.42578125" customWidth="1"/>
    <col min="2" max="2" width="14.28515625" customWidth="1"/>
    <col min="3" max="3" width="24.28515625" customWidth="1"/>
    <col min="4" max="4" width="21" customWidth="1"/>
    <col min="5" max="5" width="26.140625" customWidth="1"/>
    <col min="6" max="6" width="21.28515625" customWidth="1"/>
    <col min="7" max="7" width="18.28515625" customWidth="1"/>
    <col min="8" max="8" width="18" customWidth="1"/>
    <col min="9" max="9" width="22.42578125" customWidth="1"/>
    <col min="10" max="10" width="19.42578125" customWidth="1"/>
    <col min="13" max="13" width="17.85546875" customWidth="1"/>
    <col min="14" max="14" width="22" customWidth="1"/>
    <col min="15" max="15" width="20.5703125" customWidth="1"/>
    <col min="16" max="16" width="21.7109375" customWidth="1"/>
    <col min="17" max="17" width="17.85546875" customWidth="1"/>
    <col min="19" max="19" width="16.85546875" customWidth="1"/>
    <col min="20" max="20" width="21.140625" customWidth="1"/>
    <col min="21" max="21" width="18.7109375" customWidth="1"/>
    <col min="22" max="22" width="19.28515625" customWidth="1"/>
    <col min="23" max="23" width="16.7109375" customWidth="1"/>
    <col min="24" max="24" width="23.140625" customWidth="1"/>
  </cols>
  <sheetData>
    <row r="1" spans="1:23" ht="43.5" customHeight="1" x14ac:dyDescent="0.25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43.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30.75" customHeight="1" thickBot="1" x14ac:dyDescent="0.3">
      <c r="A3" s="46" t="s">
        <v>33</v>
      </c>
    </row>
    <row r="4" spans="1:23" ht="81" customHeight="1" x14ac:dyDescent="0.25">
      <c r="A4" s="68" t="s">
        <v>22</v>
      </c>
      <c r="B4" s="63"/>
      <c r="C4" s="69" t="s">
        <v>32</v>
      </c>
      <c r="D4" s="69" t="s">
        <v>31</v>
      </c>
      <c r="E4" s="69"/>
      <c r="F4" s="61" t="s">
        <v>30</v>
      </c>
      <c r="G4" s="61" t="s">
        <v>29</v>
      </c>
      <c r="H4" s="61" t="s">
        <v>28</v>
      </c>
      <c r="I4" s="61" t="s">
        <v>27</v>
      </c>
      <c r="J4" s="63" t="s">
        <v>26</v>
      </c>
      <c r="K4" s="65" t="s">
        <v>11</v>
      </c>
    </row>
    <row r="5" spans="1:23" ht="51" customHeight="1" thickBot="1" x14ac:dyDescent="0.3">
      <c r="A5" s="41" t="s">
        <v>14</v>
      </c>
      <c r="B5" s="40" t="s">
        <v>17</v>
      </c>
      <c r="C5" s="70"/>
      <c r="D5" s="59" t="s">
        <v>16</v>
      </c>
      <c r="E5" s="59" t="s">
        <v>15</v>
      </c>
      <c r="F5" s="62"/>
      <c r="G5" s="62"/>
      <c r="H5" s="62"/>
      <c r="I5" s="62"/>
      <c r="J5" s="64"/>
      <c r="K5" s="66"/>
    </row>
    <row r="6" spans="1:23" ht="33" customHeight="1" x14ac:dyDescent="0.25">
      <c r="A6" s="74">
        <v>150</v>
      </c>
      <c r="B6" s="77">
        <f>A6*1.1</f>
        <v>165</v>
      </c>
      <c r="C6" s="58" t="s">
        <v>4</v>
      </c>
      <c r="D6" s="80">
        <v>13</v>
      </c>
      <c r="E6" s="83">
        <f>$A$6*$D$6/100</f>
        <v>19.5</v>
      </c>
      <c r="F6" s="37" t="s">
        <v>0</v>
      </c>
      <c r="G6" s="37" t="s">
        <v>0</v>
      </c>
      <c r="H6" s="37" t="s">
        <v>0</v>
      </c>
      <c r="I6" s="37" t="s">
        <v>0</v>
      </c>
      <c r="J6" s="57">
        <f>B6+E6</f>
        <v>184.5</v>
      </c>
      <c r="K6" s="28">
        <f>J6-B6</f>
        <v>19.5</v>
      </c>
    </row>
    <row r="7" spans="1:23" ht="32.25" customHeight="1" x14ac:dyDescent="0.25">
      <c r="A7" s="75"/>
      <c r="B7" s="78"/>
      <c r="C7" s="27" t="s">
        <v>3</v>
      </c>
      <c r="D7" s="81"/>
      <c r="E7" s="84"/>
      <c r="F7" s="55">
        <f>B6-A6</f>
        <v>15</v>
      </c>
      <c r="G7" s="55">
        <f>$A$6+$E$6</f>
        <v>169.5</v>
      </c>
      <c r="H7" s="55">
        <f>G7*10/100</f>
        <v>16.95</v>
      </c>
      <c r="I7" s="53">
        <f>A6+E6+H7</f>
        <v>186.45</v>
      </c>
      <c r="J7" s="56" t="s">
        <v>0</v>
      </c>
      <c r="K7" s="25">
        <f>I7-B6-H7+F7</f>
        <v>19.499999999999989</v>
      </c>
    </row>
    <row r="8" spans="1:23" ht="28.5" customHeight="1" x14ac:dyDescent="0.25">
      <c r="A8" s="75"/>
      <c r="B8" s="78"/>
      <c r="C8" s="27" t="s">
        <v>25</v>
      </c>
      <c r="D8" s="81"/>
      <c r="E8" s="84"/>
      <c r="F8" s="56" t="s">
        <v>0</v>
      </c>
      <c r="G8" s="55">
        <f>B6+E6</f>
        <v>184.5</v>
      </c>
      <c r="H8" s="54">
        <f>G8*5/100</f>
        <v>9.2249999999999996</v>
      </c>
      <c r="I8" s="53">
        <f>B6+E6+H8</f>
        <v>193.72499999999999</v>
      </c>
      <c r="J8" s="52" t="s">
        <v>0</v>
      </c>
      <c r="K8" s="25">
        <f>I8-B6-H8</f>
        <v>19.499999999999993</v>
      </c>
    </row>
    <row r="9" spans="1:23" ht="27.75" customHeight="1" thickBot="1" x14ac:dyDescent="0.3">
      <c r="A9" s="76"/>
      <c r="B9" s="79"/>
      <c r="C9" s="51" t="s">
        <v>24</v>
      </c>
      <c r="D9" s="82"/>
      <c r="E9" s="85"/>
      <c r="F9" s="50" t="s">
        <v>0</v>
      </c>
      <c r="G9" s="49">
        <f>B6+E6</f>
        <v>184.5</v>
      </c>
      <c r="H9" s="49">
        <f>G9*7/100</f>
        <v>12.914999999999999</v>
      </c>
      <c r="I9" s="48">
        <f>B6+E6+H9</f>
        <v>197.41499999999999</v>
      </c>
      <c r="J9" s="47" t="s">
        <v>0</v>
      </c>
      <c r="K9" s="13">
        <f>I9-B6-H9</f>
        <v>19.499999999999993</v>
      </c>
    </row>
    <row r="11" spans="1:23" ht="33.75" customHeight="1" thickBot="1" x14ac:dyDescent="0.3">
      <c r="A11" s="46" t="s">
        <v>23</v>
      </c>
    </row>
    <row r="12" spans="1:23" ht="81.75" customHeight="1" x14ac:dyDescent="0.25">
      <c r="A12" s="68" t="s">
        <v>22</v>
      </c>
      <c r="B12" s="65"/>
      <c r="C12" s="71" t="s">
        <v>21</v>
      </c>
      <c r="D12" s="72"/>
      <c r="E12" s="100" t="s">
        <v>20</v>
      </c>
      <c r="F12" s="98" t="s">
        <v>19</v>
      </c>
      <c r="G12" s="99"/>
      <c r="H12" s="65" t="s">
        <v>18</v>
      </c>
      <c r="I12" s="71" t="s">
        <v>37</v>
      </c>
      <c r="J12" s="72"/>
      <c r="K12" s="71" t="s">
        <v>38</v>
      </c>
      <c r="L12" s="69"/>
      <c r="M12" s="69"/>
      <c r="N12" s="69"/>
      <c r="O12" s="73"/>
      <c r="P12" s="71" t="s">
        <v>34</v>
      </c>
      <c r="Q12" s="69"/>
      <c r="R12" s="69"/>
      <c r="S12" s="69"/>
      <c r="T12" s="69" t="s">
        <v>35</v>
      </c>
      <c r="U12" s="69"/>
      <c r="V12" s="69"/>
      <c r="W12" s="72"/>
    </row>
    <row r="13" spans="1:23" ht="109.5" customHeight="1" thickBot="1" x14ac:dyDescent="0.3">
      <c r="A13" s="41" t="s">
        <v>14</v>
      </c>
      <c r="B13" s="39" t="s">
        <v>17</v>
      </c>
      <c r="C13" s="45" t="s">
        <v>16</v>
      </c>
      <c r="D13" s="44" t="s">
        <v>15</v>
      </c>
      <c r="E13" s="101"/>
      <c r="F13" s="43" t="s">
        <v>14</v>
      </c>
      <c r="G13" s="43" t="s">
        <v>13</v>
      </c>
      <c r="H13" s="66"/>
      <c r="I13" s="41" t="s">
        <v>12</v>
      </c>
      <c r="J13" s="39" t="s">
        <v>11</v>
      </c>
      <c r="K13" s="41" t="s">
        <v>10</v>
      </c>
      <c r="L13" s="40" t="s">
        <v>8</v>
      </c>
      <c r="M13" s="40" t="s">
        <v>7</v>
      </c>
      <c r="N13" s="40" t="s">
        <v>6</v>
      </c>
      <c r="O13" s="42" t="s">
        <v>9</v>
      </c>
      <c r="P13" s="41" t="s">
        <v>8</v>
      </c>
      <c r="Q13" s="40" t="s">
        <v>7</v>
      </c>
      <c r="R13" s="40" t="s">
        <v>6</v>
      </c>
      <c r="S13" s="40" t="s">
        <v>5</v>
      </c>
      <c r="T13" s="40" t="s">
        <v>8</v>
      </c>
      <c r="U13" s="40" t="s">
        <v>7</v>
      </c>
      <c r="V13" s="40" t="s">
        <v>6</v>
      </c>
      <c r="W13" s="39" t="s">
        <v>5</v>
      </c>
    </row>
    <row r="14" spans="1:23" ht="33" customHeight="1" x14ac:dyDescent="0.25">
      <c r="A14" s="86">
        <v>150</v>
      </c>
      <c r="B14" s="89">
        <f>A14*1.1</f>
        <v>165</v>
      </c>
      <c r="C14" s="92">
        <v>25</v>
      </c>
      <c r="D14" s="95">
        <f>A14*C14/100</f>
        <v>37.5</v>
      </c>
      <c r="E14" s="38" t="s">
        <v>4</v>
      </c>
      <c r="F14" s="37" t="s">
        <v>0</v>
      </c>
      <c r="G14" s="37" t="s">
        <v>0</v>
      </c>
      <c r="H14" s="28">
        <f>J6</f>
        <v>184.5</v>
      </c>
      <c r="I14" s="36">
        <f>H14+$D$14</f>
        <v>222</v>
      </c>
      <c r="J14" s="28">
        <f>I14-H14</f>
        <v>37.5</v>
      </c>
      <c r="K14" s="35" t="s">
        <v>0</v>
      </c>
      <c r="L14" s="30">
        <f>H14+$D$14</f>
        <v>222</v>
      </c>
      <c r="M14" s="30">
        <f>L14*10/100</f>
        <v>22.2</v>
      </c>
      <c r="N14" s="34">
        <f>L14+M14</f>
        <v>244.2</v>
      </c>
      <c r="O14" s="33">
        <f>N14-M14-H14</f>
        <v>37.5</v>
      </c>
      <c r="P14" s="32">
        <f>H14+$D$14</f>
        <v>222</v>
      </c>
      <c r="Q14" s="30">
        <f>P14*5/100</f>
        <v>11.1</v>
      </c>
      <c r="R14" s="29">
        <f>P14+Q14</f>
        <v>233.1</v>
      </c>
      <c r="S14" s="31">
        <f>R14-Q14-H14</f>
        <v>37.5</v>
      </c>
      <c r="T14" s="30">
        <f>H14+$D$14</f>
        <v>222</v>
      </c>
      <c r="U14" s="30">
        <f>T14*7/100</f>
        <v>15.54</v>
      </c>
      <c r="V14" s="29">
        <f>T14+U14</f>
        <v>237.54</v>
      </c>
      <c r="W14" s="28">
        <f>V14-U14-H14</f>
        <v>37.5</v>
      </c>
    </row>
    <row r="15" spans="1:23" ht="31.5" x14ac:dyDescent="0.25">
      <c r="A15" s="87"/>
      <c r="B15" s="90"/>
      <c r="C15" s="93"/>
      <c r="D15" s="96"/>
      <c r="E15" s="27" t="s">
        <v>3</v>
      </c>
      <c r="F15" s="17">
        <f>G7</f>
        <v>169.5</v>
      </c>
      <c r="G15" s="17">
        <f>I7</f>
        <v>186.45</v>
      </c>
      <c r="H15" s="23" t="s">
        <v>0</v>
      </c>
      <c r="I15" s="22">
        <f>G15+$D$14</f>
        <v>223.95</v>
      </c>
      <c r="J15" s="14">
        <f>I15-G15</f>
        <v>37.5</v>
      </c>
      <c r="K15" s="26">
        <f>G15-F15</f>
        <v>16.949999999999989</v>
      </c>
      <c r="L15" s="16">
        <f>F15+$D$14</f>
        <v>207</v>
      </c>
      <c r="M15" s="16">
        <f>L15*10/100</f>
        <v>20.7</v>
      </c>
      <c r="N15" s="20">
        <f>L15+M15</f>
        <v>227.7</v>
      </c>
      <c r="O15" s="19">
        <f>N15-M15-G15+K15</f>
        <v>37.5</v>
      </c>
      <c r="P15" s="18">
        <f>G15+$D$14</f>
        <v>223.95</v>
      </c>
      <c r="Q15" s="16">
        <f>P15*5/100</f>
        <v>11.1975</v>
      </c>
      <c r="R15" s="15">
        <f>P15+Q15</f>
        <v>235.14749999999998</v>
      </c>
      <c r="S15" s="17">
        <f>R15-Q15-G15</f>
        <v>37.5</v>
      </c>
      <c r="T15" s="16">
        <f>G15+$D$14</f>
        <v>223.95</v>
      </c>
      <c r="U15" s="16">
        <f>T15*7/100</f>
        <v>15.676499999999999</v>
      </c>
      <c r="V15" s="15">
        <f>T15+U15</f>
        <v>239.62649999999999</v>
      </c>
      <c r="W15" s="14">
        <f>V15-U15-G15</f>
        <v>37.5</v>
      </c>
    </row>
    <row r="16" spans="1:23" ht="29.25" customHeight="1" x14ac:dyDescent="0.25">
      <c r="A16" s="87"/>
      <c r="B16" s="90"/>
      <c r="C16" s="93"/>
      <c r="D16" s="96"/>
      <c r="E16" s="24" t="s">
        <v>2</v>
      </c>
      <c r="F16" s="17">
        <f>G8</f>
        <v>184.5</v>
      </c>
      <c r="G16" s="17">
        <f>I8</f>
        <v>193.72499999999999</v>
      </c>
      <c r="H16" s="23" t="s">
        <v>0</v>
      </c>
      <c r="I16" s="22">
        <f>G16+$D$14</f>
        <v>231.22499999999999</v>
      </c>
      <c r="J16" s="14">
        <f>I16-G16</f>
        <v>37.5</v>
      </c>
      <c r="K16" s="21">
        <f>G16-F16</f>
        <v>9.2249999999999943</v>
      </c>
      <c r="L16" s="16">
        <f>F16+$D$14</f>
        <v>222</v>
      </c>
      <c r="M16" s="16">
        <f>L16*10/100</f>
        <v>22.2</v>
      </c>
      <c r="N16" s="20">
        <f>L16+M16</f>
        <v>244.2</v>
      </c>
      <c r="O16" s="19">
        <f>N16-M16-G16+K16</f>
        <v>37.5</v>
      </c>
      <c r="P16" s="18">
        <f>G16+$D$14</f>
        <v>231.22499999999999</v>
      </c>
      <c r="Q16" s="16">
        <f>P16*5/100</f>
        <v>11.561249999999999</v>
      </c>
      <c r="R16" s="15">
        <f>P16+Q16</f>
        <v>242.78625</v>
      </c>
      <c r="S16" s="17">
        <f>R16-Q16-G16</f>
        <v>37.5</v>
      </c>
      <c r="T16" s="16">
        <f>G16+$D$14</f>
        <v>231.22499999999999</v>
      </c>
      <c r="U16" s="16">
        <f>T16*7/100</f>
        <v>16.185749999999999</v>
      </c>
      <c r="V16" s="15">
        <f>T16+U16</f>
        <v>247.41075000000001</v>
      </c>
      <c r="W16" s="14">
        <f>V16-U16-G16</f>
        <v>37.500000000000028</v>
      </c>
    </row>
    <row r="17" spans="1:23" ht="35.25" customHeight="1" thickBot="1" x14ac:dyDescent="0.3">
      <c r="A17" s="88"/>
      <c r="B17" s="91"/>
      <c r="C17" s="94"/>
      <c r="D17" s="97"/>
      <c r="E17" s="12" t="s">
        <v>1</v>
      </c>
      <c r="F17" s="5">
        <f>G9</f>
        <v>184.5</v>
      </c>
      <c r="G17" s="5">
        <f>I9</f>
        <v>197.41499999999999</v>
      </c>
      <c r="H17" s="11" t="s">
        <v>0</v>
      </c>
      <c r="I17" s="10">
        <f>G17+$D$14</f>
        <v>234.91499999999999</v>
      </c>
      <c r="J17" s="2">
        <f>I17-G17</f>
        <v>37.5</v>
      </c>
      <c r="K17" s="9">
        <f>G17-F17</f>
        <v>12.914999999999992</v>
      </c>
      <c r="L17" s="4">
        <f>F17+$D$14</f>
        <v>222</v>
      </c>
      <c r="M17" s="4">
        <f>L17*10/100</f>
        <v>22.2</v>
      </c>
      <c r="N17" s="8">
        <f>L17+M17</f>
        <v>244.2</v>
      </c>
      <c r="O17" s="7">
        <f>N17-M17-G17+K17</f>
        <v>37.5</v>
      </c>
      <c r="P17" s="6">
        <f>G17+$D$14</f>
        <v>234.91499999999999</v>
      </c>
      <c r="Q17" s="4">
        <f>P17*5/100</f>
        <v>11.745750000000001</v>
      </c>
      <c r="R17" s="3">
        <f>P17+Q17</f>
        <v>246.66075000000001</v>
      </c>
      <c r="S17" s="5">
        <f>R17-Q17-G17</f>
        <v>37.500000000000028</v>
      </c>
      <c r="T17" s="4">
        <f>G17+$D$14</f>
        <v>234.91499999999999</v>
      </c>
      <c r="U17" s="4">
        <f>T17*7/100</f>
        <v>16.444050000000001</v>
      </c>
      <c r="V17" s="3">
        <f>T17+U17</f>
        <v>251.35905</v>
      </c>
      <c r="W17" s="2">
        <f>V17-U17-G17</f>
        <v>37.5</v>
      </c>
    </row>
    <row r="22" spans="1:23" ht="15" customHeight="1" x14ac:dyDescent="0.25"/>
    <row r="23" spans="1:23" x14ac:dyDescent="0.25">
      <c r="U23" s="1"/>
    </row>
    <row r="26" spans="1:23" ht="15" customHeight="1" x14ac:dyDescent="0.25"/>
    <row r="27" spans="1:23" x14ac:dyDescent="0.25">
      <c r="O27" s="1"/>
    </row>
  </sheetData>
  <mergeCells count="27">
    <mergeCell ref="A14:A17"/>
    <mergeCell ref="B14:B17"/>
    <mergeCell ref="C14:C17"/>
    <mergeCell ref="D14:D17"/>
    <mergeCell ref="F12:G12"/>
    <mergeCell ref="E12:E13"/>
    <mergeCell ref="I12:J12"/>
    <mergeCell ref="K12:O12"/>
    <mergeCell ref="P12:S12"/>
    <mergeCell ref="T12:W12"/>
    <mergeCell ref="A6:A9"/>
    <mergeCell ref="B6:B9"/>
    <mergeCell ref="D6:D9"/>
    <mergeCell ref="E6:E9"/>
    <mergeCell ref="A12:B12"/>
    <mergeCell ref="C12:D12"/>
    <mergeCell ref="H12:H13"/>
    <mergeCell ref="H4:H5"/>
    <mergeCell ref="I4:I5"/>
    <mergeCell ref="J4:J5"/>
    <mergeCell ref="K4:K5"/>
    <mergeCell ref="A1:W1"/>
    <mergeCell ref="A4:B4"/>
    <mergeCell ref="C4:C5"/>
    <mergeCell ref="D4:E4"/>
    <mergeCell ref="F4:F5"/>
    <mergeCell ref="G4:G5"/>
  </mergeCells>
  <pageMargins left="0.7" right="0.7" top="0.75" bottom="0.75" header="0.3" footer="0.3"/>
  <pageSetup paperSize="8" scale="43" fitToHeight="0" orientation="landscape" r:id="rId1"/>
  <colBreaks count="1" manualBreakCount="1">
    <brk id="20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категории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Романовна Государева</dc:creator>
  <cp:lastModifiedBy>Наталья Жеребцова</cp:lastModifiedBy>
  <cp:lastPrinted>2024-12-12T13:30:05Z</cp:lastPrinted>
  <dcterms:created xsi:type="dcterms:W3CDTF">2024-12-12T12:07:16Z</dcterms:created>
  <dcterms:modified xsi:type="dcterms:W3CDTF">2025-01-14T06:08:24Z</dcterms:modified>
</cp:coreProperties>
</file>